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24.xml" ContentType="application/vnd.openxmlformats-officedocument.spreadsheetml.table+xml"/>
  <Override PartName="/xl/drawings/drawing26.xml" ContentType="application/vnd.openxmlformats-officedocument.drawing+xml"/>
  <Override PartName="/xl/tables/table25.xml" ContentType="application/vnd.openxmlformats-officedocument.spreadsheetml.table+xml"/>
  <Override PartName="/xl/drawings/drawing27.xml" ContentType="application/vnd.openxmlformats-officedocument.drawing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/>
  <mc:AlternateContent xmlns:mc="http://schemas.openxmlformats.org/markup-compatibility/2006">
    <mc:Choice Requires="x15">
      <x15ac:absPath xmlns:x15ac="http://schemas.microsoft.com/office/spreadsheetml/2010/11/ac" url="E:\ASE Puebla 2023\ASP Cuenta Publica 2024\OFICIOS ORDEN AUD Y REQUERIMIENTOS\"/>
    </mc:Choice>
  </mc:AlternateContent>
  <xr:revisionPtr revIDLastSave="0" documentId="13_ncr:1_{6429CD6B-4FAE-4B0B-AD76-81F716A17EB5}" xr6:coauthVersionLast="47" xr6:coauthVersionMax="47" xr10:uidLastSave="{00000000-0000-0000-0000-000000000000}"/>
  <bookViews>
    <workbookView xWindow="-120" yWindow="-120" windowWidth="29040" windowHeight="15720" tabRatio="759" xr2:uid="{00000000-000D-0000-FFFF-FFFF00000000}"/>
  </bookViews>
  <sheets>
    <sheet name="Anexo01" sheetId="1" r:id="rId1"/>
    <sheet name="Anexo02" sheetId="50" r:id="rId2"/>
    <sheet name="Anexo03" sheetId="51" r:id="rId3"/>
    <sheet name="Anexo04" sheetId="15" r:id="rId4"/>
    <sheet name="Anexo04a" sheetId="54" r:id="rId5"/>
    <sheet name="Anexo05" sheetId="52" r:id="rId6"/>
    <sheet name="Anexo05a" sheetId="53" r:id="rId7"/>
    <sheet name="Anexo06" sheetId="22" r:id="rId8"/>
    <sheet name="Anexo06a" sheetId="23" r:id="rId9"/>
    <sheet name="Anexo06b" sheetId="24" r:id="rId10"/>
    <sheet name="Anexo06c" sheetId="25" r:id="rId11"/>
    <sheet name="Anexo06d" sheetId="28" r:id="rId12"/>
    <sheet name="Anexo06e" sheetId="27" r:id="rId13"/>
    <sheet name="Anexo06f" sheetId="26" r:id="rId14"/>
    <sheet name="Anexo07" sheetId="29" r:id="rId15"/>
    <sheet name="Anexo07a" sheetId="58" r:id="rId16"/>
    <sheet name="Ficha Técnica" sheetId="43" r:id="rId17"/>
    <sheet name="INSTRUCTIVO ANEXOS 8 y 8A" sheetId="47" r:id="rId18"/>
    <sheet name="Anexo 08 Nomina" sheetId="48" r:id="rId19"/>
    <sheet name="Anexo08A Plantilla de Personal" sheetId="49" r:id="rId20"/>
    <sheet name="Anexo 9" sheetId="36" r:id="rId21"/>
    <sheet name="Anexo 10" sheetId="38" r:id="rId22"/>
    <sheet name="Anexo 11" sheetId="37" r:id="rId23"/>
    <sheet name="Anexo 12" sheetId="56" r:id="rId24"/>
    <sheet name="Anexo A" sheetId="61" r:id="rId25"/>
    <sheet name="Anexo B" sheetId="62" r:id="rId26"/>
    <sheet name="Anexo A y B Instructivo " sheetId="63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xlnm.Print_Area" localSheetId="18">#REF!</definedName>
    <definedName name="__xlnm.Print_Area" localSheetId="1">#REF!</definedName>
    <definedName name="__xlnm.Print_Area" localSheetId="2">#REF!</definedName>
    <definedName name="__xlnm.Print_Area" localSheetId="4">#REF!</definedName>
    <definedName name="__xlnm.Print_Area" localSheetId="5">#REF!</definedName>
    <definedName name="__xlnm.Print_Area" localSheetId="6">#REF!</definedName>
    <definedName name="__xlnm.Print_Area" localSheetId="15">#REF!</definedName>
    <definedName name="__xlnm.Print_Area" localSheetId="19">#REF!</definedName>
    <definedName name="__xlnm.Print_Area" localSheetId="17">#REF!</definedName>
    <definedName name="__xlnm.Print_Area">#REF!</definedName>
    <definedName name="__xlnm.Print_Area_1" localSheetId="18">#REF!</definedName>
    <definedName name="__xlnm.Print_Area_1" localSheetId="1">#REF!</definedName>
    <definedName name="__xlnm.Print_Area_1" localSheetId="2">#REF!</definedName>
    <definedName name="__xlnm.Print_Area_1" localSheetId="4">#REF!</definedName>
    <definedName name="__xlnm.Print_Area_1" localSheetId="5">#REF!</definedName>
    <definedName name="__xlnm.Print_Area_1" localSheetId="6">#REF!</definedName>
    <definedName name="__xlnm.Print_Area_1" localSheetId="15">#REF!</definedName>
    <definedName name="__xlnm.Print_Area_1" localSheetId="19">#REF!</definedName>
    <definedName name="__xlnm.Print_Area_1" localSheetId="17">#REF!</definedName>
    <definedName name="__xlnm.Print_Area_1">#REF!</definedName>
    <definedName name="__xlnm.Print_Titles" localSheetId="18">#REF!</definedName>
    <definedName name="__xlnm.Print_Titles" localSheetId="1">#REF!</definedName>
    <definedName name="__xlnm.Print_Titles" localSheetId="2">#REF!</definedName>
    <definedName name="__xlnm.Print_Titles" localSheetId="4">#REF!</definedName>
    <definedName name="__xlnm.Print_Titles" localSheetId="5">#REF!</definedName>
    <definedName name="__xlnm.Print_Titles" localSheetId="6">#REF!</definedName>
    <definedName name="__xlnm.Print_Titles" localSheetId="15">#REF!</definedName>
    <definedName name="__xlnm.Print_Titles" localSheetId="19">#REF!</definedName>
    <definedName name="__xlnm.Print_Titles" localSheetId="17">#REF!</definedName>
    <definedName name="__xlnm.Print_Titles">#REF!</definedName>
    <definedName name="_A100000" localSheetId="18">#REF!</definedName>
    <definedName name="_A100000" localSheetId="1">#REF!</definedName>
    <definedName name="_A100000" localSheetId="2">#REF!</definedName>
    <definedName name="_A100000" localSheetId="4">#REF!</definedName>
    <definedName name="_A100000" localSheetId="5">#REF!</definedName>
    <definedName name="_A100000" localSheetId="6">#REF!</definedName>
    <definedName name="_A100000" localSheetId="15">#REF!</definedName>
    <definedName name="_A100000" localSheetId="19">#REF!</definedName>
    <definedName name="_A100000" localSheetId="17">#REF!</definedName>
    <definedName name="_A100000">#REF!</definedName>
    <definedName name="_A65800" localSheetId="18">#REF!</definedName>
    <definedName name="_A65800" localSheetId="1">#REF!</definedName>
    <definedName name="_A65800" localSheetId="2">#REF!</definedName>
    <definedName name="_A65800" localSheetId="4">#REF!</definedName>
    <definedName name="_A65800" localSheetId="5">#REF!</definedName>
    <definedName name="_A65800" localSheetId="6">#REF!</definedName>
    <definedName name="_A65800" localSheetId="15">#REF!</definedName>
    <definedName name="_A65800" localSheetId="19">#REF!</definedName>
    <definedName name="_A65800" localSheetId="17">#REF!</definedName>
    <definedName name="_A65800">#REF!</definedName>
    <definedName name="_A66000" localSheetId="18">#REF!</definedName>
    <definedName name="_A66000" localSheetId="1">#REF!</definedName>
    <definedName name="_A66000" localSheetId="2">#REF!</definedName>
    <definedName name="_A66000" localSheetId="4">#REF!</definedName>
    <definedName name="_A66000" localSheetId="5">#REF!</definedName>
    <definedName name="_A66000" localSheetId="6">#REF!</definedName>
    <definedName name="_A66000" localSheetId="15">#REF!</definedName>
    <definedName name="_A66000" localSheetId="19">#REF!</definedName>
    <definedName name="_A66000" localSheetId="17">#REF!</definedName>
    <definedName name="_A66000">#REF!</definedName>
    <definedName name="_A68000" localSheetId="18">#REF!</definedName>
    <definedName name="_A68000" localSheetId="1">#REF!</definedName>
    <definedName name="_A68000" localSheetId="2">#REF!</definedName>
    <definedName name="_A68000" localSheetId="4">#REF!</definedName>
    <definedName name="_A68000" localSheetId="5">#REF!</definedName>
    <definedName name="_A68000" localSheetId="6">#REF!</definedName>
    <definedName name="_A68000" localSheetId="15">#REF!</definedName>
    <definedName name="_A68000" localSheetId="19">#REF!</definedName>
    <definedName name="_A68000" localSheetId="17">#REF!</definedName>
    <definedName name="_A68000">#REF!</definedName>
    <definedName name="_A70000" localSheetId="18">#REF!</definedName>
    <definedName name="_A70000" localSheetId="1">#REF!</definedName>
    <definedName name="_A70000" localSheetId="2">#REF!</definedName>
    <definedName name="_A70000" localSheetId="4">#REF!</definedName>
    <definedName name="_A70000" localSheetId="5">#REF!</definedName>
    <definedName name="_A70000" localSheetId="6">#REF!</definedName>
    <definedName name="_A70000" localSheetId="15">#REF!</definedName>
    <definedName name="_A70000" localSheetId="19">#REF!</definedName>
    <definedName name="_A70000" localSheetId="17">#REF!</definedName>
    <definedName name="_A70000">#REF!</definedName>
    <definedName name="_A80000" localSheetId="18">#REF!</definedName>
    <definedName name="_A80000" localSheetId="1">#REF!</definedName>
    <definedName name="_A80000" localSheetId="2">#REF!</definedName>
    <definedName name="_A80000" localSheetId="4">#REF!</definedName>
    <definedName name="_A80000" localSheetId="5">#REF!</definedName>
    <definedName name="_A80000" localSheetId="6">#REF!</definedName>
    <definedName name="_A80000" localSheetId="15">#REF!</definedName>
    <definedName name="_A80000" localSheetId="19">#REF!</definedName>
    <definedName name="_A80000" localSheetId="17">#REF!</definedName>
    <definedName name="_A80000">#REF!</definedName>
    <definedName name="_A800000" localSheetId="18">#REF!</definedName>
    <definedName name="_A800000" localSheetId="1">#REF!</definedName>
    <definedName name="_A800000" localSheetId="2">#REF!</definedName>
    <definedName name="_A800000" localSheetId="4">#REF!</definedName>
    <definedName name="_A800000" localSheetId="5">#REF!</definedName>
    <definedName name="_A800000" localSheetId="6">#REF!</definedName>
    <definedName name="_A800000" localSheetId="15">#REF!</definedName>
    <definedName name="_A800000" localSheetId="19">#REF!</definedName>
    <definedName name="_A800000" localSheetId="17">#REF!</definedName>
    <definedName name="_A800000">#REF!</definedName>
    <definedName name="_A90000" localSheetId="18">#REF!</definedName>
    <definedName name="_A90000" localSheetId="1">#REF!</definedName>
    <definedName name="_A90000" localSheetId="2">#REF!</definedName>
    <definedName name="_A90000" localSheetId="4">#REF!</definedName>
    <definedName name="_A90000" localSheetId="5">#REF!</definedName>
    <definedName name="_A90000" localSheetId="6">#REF!</definedName>
    <definedName name="_A90000" localSheetId="15">#REF!</definedName>
    <definedName name="_A90000" localSheetId="19">#REF!</definedName>
    <definedName name="_A90000" localSheetId="17">#REF!</definedName>
    <definedName name="_A90000">#REF!</definedName>
    <definedName name="_xlnm._FilterDatabase" localSheetId="18" hidden="1">'Anexo 08 Nomina'!$A$15:$A$19</definedName>
    <definedName name="_xlnm._FilterDatabase" localSheetId="19" hidden="1">'Anexo08A Plantilla de Personal'!$A$11:$G$12</definedName>
    <definedName name="_LIS1" localSheetId="18">#REF!</definedName>
    <definedName name="_LIS1" localSheetId="1">#REF!</definedName>
    <definedName name="_LIS1" localSheetId="2">#REF!</definedName>
    <definedName name="_LIS1" localSheetId="4">#REF!</definedName>
    <definedName name="_LIS1" localSheetId="5">#REF!</definedName>
    <definedName name="_LIS1" localSheetId="6">#REF!</definedName>
    <definedName name="_LIS1" localSheetId="15">#REF!</definedName>
    <definedName name="_LIS1" localSheetId="19">#REF!</definedName>
    <definedName name="_LIS1" localSheetId="17">#REF!</definedName>
    <definedName name="_LIS1">#REF!</definedName>
    <definedName name="_LIS2" localSheetId="18">#REF!</definedName>
    <definedName name="_LIS2" localSheetId="1">#REF!</definedName>
    <definedName name="_LIS2" localSheetId="2">#REF!</definedName>
    <definedName name="_LIS2" localSheetId="4">#REF!</definedName>
    <definedName name="_LIS2" localSheetId="5">#REF!</definedName>
    <definedName name="_LIS2" localSheetId="6">#REF!</definedName>
    <definedName name="_LIS2" localSheetId="15">#REF!</definedName>
    <definedName name="_LIS2" localSheetId="19">#REF!</definedName>
    <definedName name="_LIS2" localSheetId="17">#REF!</definedName>
    <definedName name="_LIS2">#REF!</definedName>
    <definedName name="_ZZ1" localSheetId="18">#REF!</definedName>
    <definedName name="_ZZ1" localSheetId="1">#REF!</definedName>
    <definedName name="_ZZ1" localSheetId="2">#REF!</definedName>
    <definedName name="_ZZ1" localSheetId="4">#REF!</definedName>
    <definedName name="_ZZ1" localSheetId="5">#REF!</definedName>
    <definedName name="_ZZ1" localSheetId="6">#REF!</definedName>
    <definedName name="_ZZ1" localSheetId="15">#REF!</definedName>
    <definedName name="_ZZ1" localSheetId="19">#REF!</definedName>
    <definedName name="_ZZ1" localSheetId="17">#REF!</definedName>
    <definedName name="_ZZ1">#REF!</definedName>
    <definedName name="a" localSheetId="18">#REF!</definedName>
    <definedName name="a" localSheetId="1">#REF!</definedName>
    <definedName name="a" localSheetId="2">#REF!</definedName>
    <definedName name="a" localSheetId="4">#REF!</definedName>
    <definedName name="a" localSheetId="5">#REF!</definedName>
    <definedName name="a" localSheetId="6">#REF!</definedName>
    <definedName name="a" localSheetId="15">#REF!</definedName>
    <definedName name="a" localSheetId="19">#REF!</definedName>
    <definedName name="a" localSheetId="17">#REF!</definedName>
    <definedName name="a">#REF!</definedName>
    <definedName name="A_3.6.2" localSheetId="18">#REF!</definedName>
    <definedName name="A_3.6.2" localSheetId="1">#REF!</definedName>
    <definedName name="A_3.6.2" localSheetId="2">#REF!</definedName>
    <definedName name="A_3.6.2" localSheetId="4">#REF!</definedName>
    <definedName name="A_3.6.2" localSheetId="5">#REF!</definedName>
    <definedName name="A_3.6.2" localSheetId="6">#REF!</definedName>
    <definedName name="A_3.6.2" localSheetId="15">#REF!</definedName>
    <definedName name="A_3.6.2" localSheetId="19">#REF!</definedName>
    <definedName name="A_3.6.2" localSheetId="17">#REF!</definedName>
    <definedName name="A_3.6.2">#REF!</definedName>
    <definedName name="A2AA" localSheetId="18">#REF!</definedName>
    <definedName name="A2AA" localSheetId="1">#REF!</definedName>
    <definedName name="A2AA" localSheetId="2">#REF!</definedName>
    <definedName name="A2AA" localSheetId="4">#REF!</definedName>
    <definedName name="A2AA" localSheetId="5">#REF!</definedName>
    <definedName name="A2AA" localSheetId="6">#REF!</definedName>
    <definedName name="A2AA" localSheetId="15">#REF!</definedName>
    <definedName name="A2AA" localSheetId="19">#REF!</definedName>
    <definedName name="A2AA" localSheetId="17">#REF!</definedName>
    <definedName name="A2AA">#REF!</definedName>
    <definedName name="A6555000" localSheetId="18">#REF!</definedName>
    <definedName name="A6555000" localSheetId="1">#REF!</definedName>
    <definedName name="A6555000" localSheetId="2">#REF!</definedName>
    <definedName name="A6555000" localSheetId="4">#REF!</definedName>
    <definedName name="A6555000" localSheetId="5">#REF!</definedName>
    <definedName name="A6555000" localSheetId="6">#REF!</definedName>
    <definedName name="A6555000" localSheetId="15">#REF!</definedName>
    <definedName name="A6555000" localSheetId="19">#REF!</definedName>
    <definedName name="A6555000" localSheetId="17">#REF!</definedName>
    <definedName name="A6555000">#REF!</definedName>
    <definedName name="aa" localSheetId="18">#REF!</definedName>
    <definedName name="aa" localSheetId="1">#REF!</definedName>
    <definedName name="aa" localSheetId="2">#REF!</definedName>
    <definedName name="aa" localSheetId="4">#REF!</definedName>
    <definedName name="aa" localSheetId="5">#REF!</definedName>
    <definedName name="aa" localSheetId="6">#REF!</definedName>
    <definedName name="aa" localSheetId="15">#REF!</definedName>
    <definedName name="aa" localSheetId="19">#REF!</definedName>
    <definedName name="aa" localSheetId="17">#REF!</definedName>
    <definedName name="aa">#REF!</definedName>
    <definedName name="aaa">[1]Catalogos!$J$2:$J$11</definedName>
    <definedName name="AAAA" localSheetId="18">#REF!</definedName>
    <definedName name="AAAA" localSheetId="1">#REF!</definedName>
    <definedName name="AAAA" localSheetId="2">#REF!</definedName>
    <definedName name="AAAA" localSheetId="4">#REF!</definedName>
    <definedName name="AAAA" localSheetId="5">#REF!</definedName>
    <definedName name="AAAA" localSheetId="6">#REF!</definedName>
    <definedName name="AAAA" localSheetId="15">#REF!</definedName>
    <definedName name="AAAA" localSheetId="19">#REF!</definedName>
    <definedName name="AAAA" localSheetId="17">#REF!</definedName>
    <definedName name="AAAA">#REF!</definedName>
    <definedName name="AAAS" localSheetId="18">#REF!</definedName>
    <definedName name="AAAS" localSheetId="1">#REF!</definedName>
    <definedName name="AAAS" localSheetId="2">#REF!</definedName>
    <definedName name="AAAS" localSheetId="4">#REF!</definedName>
    <definedName name="AAAS" localSheetId="5">#REF!</definedName>
    <definedName name="AAAS" localSheetId="6">#REF!</definedName>
    <definedName name="AAAS" localSheetId="15">#REF!</definedName>
    <definedName name="AAAS" localSheetId="19">#REF!</definedName>
    <definedName name="AAAS" localSheetId="17">#REF!</definedName>
    <definedName name="AAAS">#REF!</definedName>
    <definedName name="ACTUAL" localSheetId="18">#REF!</definedName>
    <definedName name="ACTUAL" localSheetId="1">#REF!</definedName>
    <definedName name="ACTUAL" localSheetId="2">#REF!</definedName>
    <definedName name="ACTUAL" localSheetId="4">#REF!</definedName>
    <definedName name="ACTUAL" localSheetId="5">#REF!</definedName>
    <definedName name="ACTUAL" localSheetId="6">#REF!</definedName>
    <definedName name="ACTUAL" localSheetId="15">#REF!</definedName>
    <definedName name="ACTUAL" localSheetId="19">#REF!</definedName>
    <definedName name="ACTUAL" localSheetId="17">#REF!</definedName>
    <definedName name="ACTUAL">#REF!</definedName>
    <definedName name="adq" localSheetId="18">#REF!</definedName>
    <definedName name="adq" localSheetId="1">#REF!</definedName>
    <definedName name="adq" localSheetId="2">#REF!</definedName>
    <definedName name="adq" localSheetId="4">#REF!</definedName>
    <definedName name="adq" localSheetId="5">#REF!</definedName>
    <definedName name="adq" localSheetId="6">#REF!</definedName>
    <definedName name="adq" localSheetId="15">#REF!</definedName>
    <definedName name="adq" localSheetId="19">#REF!</definedName>
    <definedName name="adq" localSheetId="17">#REF!</definedName>
    <definedName name="adq">#REF!</definedName>
    <definedName name="adquisiciones" localSheetId="18">#REF!</definedName>
    <definedName name="adquisiciones" localSheetId="1">#REF!</definedName>
    <definedName name="adquisiciones" localSheetId="2">#REF!</definedName>
    <definedName name="adquisiciones" localSheetId="4">#REF!</definedName>
    <definedName name="adquisiciones" localSheetId="5">#REF!</definedName>
    <definedName name="adquisiciones" localSheetId="6">#REF!</definedName>
    <definedName name="adquisiciones" localSheetId="15">#REF!</definedName>
    <definedName name="adquisiciones" localSheetId="19">#REF!</definedName>
    <definedName name="adquisiciones" localSheetId="17">#REF!</definedName>
    <definedName name="adquisiciones">#REF!</definedName>
    <definedName name="Adscripción">[2]!tabAnexo023121720322[[Nombre]:[Area de Adscripción]]</definedName>
    <definedName name="adu" localSheetId="18">#REF!</definedName>
    <definedName name="adu" localSheetId="1">#REF!</definedName>
    <definedName name="adu" localSheetId="2">#REF!</definedName>
    <definedName name="adu" localSheetId="4">#REF!</definedName>
    <definedName name="adu" localSheetId="5">#REF!</definedName>
    <definedName name="adu" localSheetId="6">#REF!</definedName>
    <definedName name="adu" localSheetId="15">#REF!</definedName>
    <definedName name="adu" localSheetId="19">#REF!</definedName>
    <definedName name="adu" localSheetId="17">#REF!</definedName>
    <definedName name="adu">#REF!</definedName>
    <definedName name="ALCANCE" localSheetId="18" hidden="1">{#N/A,#N/A,FALSE,"Aging Summary";#N/A,#N/A,FALSE,"Ratio Analysis";#N/A,#N/A,FALSE,"Test 120 Day Accts";#N/A,#N/A,FALSE,"Tickmarks"}</definedName>
    <definedName name="ALCANCE" localSheetId="19" hidden="1">{#N/A,#N/A,FALSE,"Aging Summary";#N/A,#N/A,FALSE,"Ratio Analysis";#N/A,#N/A,FALSE,"Test 120 Day Accts";#N/A,#N/A,FALSE,"Tickmarks"}</definedName>
    <definedName name="ALCANCE" localSheetId="17" hidden="1">{#N/A,#N/A,FALSE,"Aging Summary";#N/A,#N/A,FALSE,"Ratio Analysis";#N/A,#N/A,FALSE,"Test 120 Day Accts";#N/A,#N/A,FALSE,"Tickmarks"}</definedName>
    <definedName name="ALCANCE" hidden="1">{#N/A,#N/A,FALSE,"Aging Summary";#N/A,#N/A,FALSE,"Ratio Analysis";#N/A,#N/A,FALSE,"Test 120 Day Accts";#N/A,#N/A,FALSE,"Tickmarks"}</definedName>
    <definedName name="ALLC" localSheetId="18" hidden="1">{#N/A,#N/A,FALSE,"Aging Summary";#N/A,#N/A,FALSE,"Ratio Analysis";#N/A,#N/A,FALSE,"Test 120 Day Accts";#N/A,#N/A,FALSE,"Tickmarks"}</definedName>
    <definedName name="ALLC" localSheetId="19" hidden="1">{#N/A,#N/A,FALSE,"Aging Summary";#N/A,#N/A,FALSE,"Ratio Analysis";#N/A,#N/A,FALSE,"Test 120 Day Accts";#N/A,#N/A,FALSE,"Tickmarks"}</definedName>
    <definedName name="ALLC" localSheetId="17" hidden="1">{#N/A,#N/A,FALSE,"Aging Summary";#N/A,#N/A,FALSE,"Ratio Analysis";#N/A,#N/A,FALSE,"Test 120 Day Accts";#N/A,#N/A,FALSE,"Tickmarks"}</definedName>
    <definedName name="ALLC" hidden="1">{#N/A,#N/A,FALSE,"Aging Summary";#N/A,#N/A,FALSE,"Ratio Analysis";#N/A,#N/A,FALSE,"Test 120 Day Accts";#N/A,#N/A,FALSE,"Tickmarks"}</definedName>
    <definedName name="anexo" localSheetId="18">#REF!</definedName>
    <definedName name="anexo" localSheetId="1">#REF!</definedName>
    <definedName name="anexo" localSheetId="2">#REF!</definedName>
    <definedName name="anexo" localSheetId="4">#REF!</definedName>
    <definedName name="anexo" localSheetId="5">#REF!</definedName>
    <definedName name="anexo" localSheetId="6">#REF!</definedName>
    <definedName name="anexo" localSheetId="15">#REF!</definedName>
    <definedName name="anexo" localSheetId="19">#REF!</definedName>
    <definedName name="anexo" localSheetId="17">#REF!</definedName>
    <definedName name="anexo">#REF!</definedName>
    <definedName name="ANTICIPOS" localSheetId="18">#REF!</definedName>
    <definedName name="ANTICIPOS" localSheetId="1">#REF!</definedName>
    <definedName name="ANTICIPOS" localSheetId="2">#REF!</definedName>
    <definedName name="ANTICIPOS" localSheetId="4">#REF!</definedName>
    <definedName name="ANTICIPOS" localSheetId="5">#REF!</definedName>
    <definedName name="ANTICIPOS" localSheetId="6">#REF!</definedName>
    <definedName name="ANTICIPOS" localSheetId="15">#REF!</definedName>
    <definedName name="ANTICIPOS" localSheetId="19">#REF!</definedName>
    <definedName name="ANTICIPOS" localSheetId="17">#REF!</definedName>
    <definedName name="ANTICIPOS">#REF!</definedName>
    <definedName name="año" localSheetId="18">#REF!</definedName>
    <definedName name="año" localSheetId="1">#REF!</definedName>
    <definedName name="año" localSheetId="2">#REF!</definedName>
    <definedName name="año" localSheetId="4">#REF!</definedName>
    <definedName name="año" localSheetId="5">#REF!</definedName>
    <definedName name="año" localSheetId="6">#REF!</definedName>
    <definedName name="año" localSheetId="15">#REF!</definedName>
    <definedName name="año" localSheetId="19">#REF!</definedName>
    <definedName name="año" localSheetId="17">#REF!</definedName>
    <definedName name="año">#REF!</definedName>
    <definedName name="_xlnm.Print_Area" localSheetId="24">'Anexo A'!$A$1:$V$65</definedName>
    <definedName name="_xlnm.Print_Area" localSheetId="26">'Anexo A y B Instructivo '!$A$1:$T$108</definedName>
    <definedName name="_xlnm.Print_Area" localSheetId="25">'Anexo B'!$A$1:$T$65</definedName>
    <definedName name="_xlnm.Print_Area" localSheetId="5">Anexo05!$A$1:$H$44</definedName>
    <definedName name="_xlnm.Print_Area" localSheetId="6">Anexo05a!$A$1:$I$44</definedName>
    <definedName name="_xlnm.Print_Area" localSheetId="14">Anexo07!$A$1:$M$83</definedName>
    <definedName name="_xlnm.Print_Area" localSheetId="15">Anexo07a!$A$1:$J$41</definedName>
    <definedName name="_xlnm.Print_Area" localSheetId="19">'Anexo08A Plantilla de Personal'!$A$1:$G$44</definedName>
    <definedName name="_xlnm.Print_Area" localSheetId="16">'Ficha Técnica'!$A$1:$F$47</definedName>
    <definedName name="_xlnm.Print_Area" localSheetId="17">'INSTRUCTIVO ANEXOS 8 y 8A'!$A$1:$F$98</definedName>
    <definedName name="Area_impresión">#N/A</definedName>
    <definedName name="AS2DocOpenMode" hidden="1">"AS2DocumentEdit"</definedName>
    <definedName name="aud" localSheetId="18">#REF!</definedName>
    <definedName name="aud" localSheetId="1">#REF!</definedName>
    <definedName name="aud" localSheetId="2">#REF!</definedName>
    <definedName name="aud" localSheetId="4">#REF!</definedName>
    <definedName name="aud" localSheetId="5">#REF!</definedName>
    <definedName name="aud" localSheetId="6">#REF!</definedName>
    <definedName name="aud" localSheetId="15">#REF!</definedName>
    <definedName name="aud" localSheetId="19">#REF!</definedName>
    <definedName name="aud" localSheetId="17">#REF!</definedName>
    <definedName name="aud">#REF!</definedName>
    <definedName name="b" localSheetId="18">#REF!</definedName>
    <definedName name="b" localSheetId="1">#REF!</definedName>
    <definedName name="b" localSheetId="2">#REF!</definedName>
    <definedName name="b" localSheetId="4">#REF!</definedName>
    <definedName name="b" localSheetId="5">#REF!</definedName>
    <definedName name="b" localSheetId="6">#REF!</definedName>
    <definedName name="b" localSheetId="15">#REF!</definedName>
    <definedName name="b" localSheetId="19">#REF!</definedName>
    <definedName name="b" localSheetId="17">#REF!</definedName>
    <definedName name="b">#REF!</definedName>
    <definedName name="BANCO1211" localSheetId="18">#REF!</definedName>
    <definedName name="BANCO1211" localSheetId="1">#REF!</definedName>
    <definedName name="BANCO1211" localSheetId="2">#REF!</definedName>
    <definedName name="BANCO1211" localSheetId="4">#REF!</definedName>
    <definedName name="BANCO1211" localSheetId="5">#REF!</definedName>
    <definedName name="BANCO1211" localSheetId="6">#REF!</definedName>
    <definedName name="BANCO1211" localSheetId="15">#REF!</definedName>
    <definedName name="BANCO1211" localSheetId="19">#REF!</definedName>
    <definedName name="BANCO1211" localSheetId="17">#REF!</definedName>
    <definedName name="BANCO1211">#REF!</definedName>
    <definedName name="BANORTE" localSheetId="18">#REF!</definedName>
    <definedName name="BANORTE" localSheetId="1">#REF!</definedName>
    <definedName name="BANORTE" localSheetId="2">#REF!</definedName>
    <definedName name="BANORTE" localSheetId="4">#REF!</definedName>
    <definedName name="BANORTE" localSheetId="5">#REF!</definedName>
    <definedName name="BANORTE" localSheetId="6">#REF!</definedName>
    <definedName name="BANORTE" localSheetId="15">#REF!</definedName>
    <definedName name="BANORTE" localSheetId="19">#REF!</definedName>
    <definedName name="BANORTE" localSheetId="17">#REF!</definedName>
    <definedName name="BANORTE">#REF!</definedName>
    <definedName name="_xlnm.Database" localSheetId="18">#REF!</definedName>
    <definedName name="_xlnm.Database" localSheetId="1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15">#REF!</definedName>
    <definedName name="_xlnm.Database" localSheetId="19">#REF!</definedName>
    <definedName name="_xlnm.Database" localSheetId="17">#REF!</definedName>
    <definedName name="_xlnm.Database">#REF!</definedName>
    <definedName name="bueno" localSheetId="18">#REF!</definedName>
    <definedName name="bueno" localSheetId="1">#REF!</definedName>
    <definedName name="bueno" localSheetId="2">#REF!</definedName>
    <definedName name="bueno" localSheetId="4">#REF!</definedName>
    <definedName name="bueno" localSheetId="5">#REF!</definedName>
    <definedName name="bueno" localSheetId="6">#REF!</definedName>
    <definedName name="bueno" localSheetId="15">#REF!</definedName>
    <definedName name="bueno" localSheetId="19">#REF!</definedName>
    <definedName name="bueno" localSheetId="17">#REF!</definedName>
    <definedName name="bueno">#REF!</definedName>
    <definedName name="C_TipoSujeto" localSheetId="18">#REF!</definedName>
    <definedName name="C_TipoSujeto" localSheetId="21">[3]Catalogos!$A$2:$A$7</definedName>
    <definedName name="C_TipoSujeto" localSheetId="22">[3]Catalogos!$A$2:$A$7</definedName>
    <definedName name="C_TipoSujeto" localSheetId="20">[4]Catalogos!$A$2:$A$7</definedName>
    <definedName name="C_TipoSujeto" localSheetId="24">[3]Catalogos!$A$2:$A$7</definedName>
    <definedName name="C_TipoSujeto" localSheetId="26">[3]Catalogos!$A$2:$A$7</definedName>
    <definedName name="C_TipoSujeto" localSheetId="25">[3]Catalogos!$A$2:$A$7</definedName>
    <definedName name="C_TipoSujeto" localSheetId="1">#REF!</definedName>
    <definedName name="C_TipoSujeto" localSheetId="2">#REF!</definedName>
    <definedName name="C_TipoSujeto" localSheetId="4">#REF!</definedName>
    <definedName name="C_TipoSujeto" localSheetId="5">#REF!</definedName>
    <definedName name="C_TipoSujeto" localSheetId="6">#REF!</definedName>
    <definedName name="C_TipoSujeto" localSheetId="15">#REF!</definedName>
    <definedName name="C_TipoSujeto" localSheetId="19">#REF!</definedName>
    <definedName name="C_TipoSujeto" localSheetId="17">#REF!</definedName>
    <definedName name="C_TipoSujeto">#REF!</definedName>
    <definedName name="CargoAutorizo">[5]CONFIGURACIÓN!$B$10</definedName>
    <definedName name="CargoElaboro">[5]CONFIGURACIÓN!$B$6</definedName>
    <definedName name="CargoReviso">[5]CONFIGURACIÓN!$B$8</definedName>
    <definedName name="carreon" localSheetId="18">#REF!</definedName>
    <definedName name="carreon" localSheetId="1">#REF!</definedName>
    <definedName name="carreon" localSheetId="2">#REF!</definedName>
    <definedName name="carreon" localSheetId="4">#REF!</definedName>
    <definedName name="carreon" localSheetId="5">#REF!</definedName>
    <definedName name="carreon" localSheetId="6">#REF!</definedName>
    <definedName name="carreon" localSheetId="15">#REF!</definedName>
    <definedName name="carreon" localSheetId="19">#REF!</definedName>
    <definedName name="carreon" localSheetId="17">#REF!</definedName>
    <definedName name="carreon">#REF!</definedName>
    <definedName name="CatAudit">[6]CatAudExt!$A$1:$D$115</definedName>
    <definedName name="CatEdoFinan">[7]CatEdoFin!$A$2:$C$21</definedName>
    <definedName name="CatEnte" localSheetId="18">#REF!</definedName>
    <definedName name="CatEnte" localSheetId="21">[3]CatEntes!$A$1:$G$333</definedName>
    <definedName name="CatEnte" localSheetId="22">[3]CatEntes!$A$1:$G$333</definedName>
    <definedName name="CatEnte" localSheetId="20">[4]CatEntes!$A$1:$G$333</definedName>
    <definedName name="CatEnte" localSheetId="24">[3]CatEntes!$A$1:$G$333</definedName>
    <definedName name="CatEnte" localSheetId="26">[3]CatEntes!$A$1:$G$333</definedName>
    <definedName name="CatEnte" localSheetId="25">[3]CatEntes!$A$1:$G$333</definedName>
    <definedName name="CatEnte" localSheetId="1">#REF!</definedName>
    <definedName name="CatEnte" localSheetId="2">#REF!</definedName>
    <definedName name="CatEnte" localSheetId="4">#REF!</definedName>
    <definedName name="CatEnte" localSheetId="5">#REF!</definedName>
    <definedName name="CatEnte" localSheetId="6">#REF!</definedName>
    <definedName name="CatEnte" localSheetId="15">#REF!</definedName>
    <definedName name="CatEnte" localSheetId="19">#REF!</definedName>
    <definedName name="CatEnte" localSheetId="17">#REF!</definedName>
    <definedName name="CatEnte">#REF!</definedName>
    <definedName name="CatEnte1" localSheetId="18">#REF!</definedName>
    <definedName name="CatEnte1" localSheetId="1">#REF!</definedName>
    <definedName name="CatEnte1" localSheetId="2">#REF!</definedName>
    <definedName name="CatEnte1" localSheetId="4">#REF!</definedName>
    <definedName name="CatEnte1" localSheetId="5">#REF!</definedName>
    <definedName name="CatEnte1" localSheetId="6">#REF!</definedName>
    <definedName name="CatEnte1" localSheetId="15">#REF!</definedName>
    <definedName name="CatEnte1" localSheetId="19">#REF!</definedName>
    <definedName name="CatEnte1" localSheetId="17">#REF!</definedName>
    <definedName name="CatEnte1">#REF!</definedName>
    <definedName name="CatRubros">[7]Concepto!$A$5:$X$588</definedName>
    <definedName name="ccccccc" localSheetId="18">#REF!</definedName>
    <definedName name="ccccccc" localSheetId="1">#REF!</definedName>
    <definedName name="ccccccc" localSheetId="2">#REF!</definedName>
    <definedName name="ccccccc" localSheetId="4">#REF!</definedName>
    <definedName name="ccccccc" localSheetId="5">#REF!</definedName>
    <definedName name="ccccccc" localSheetId="6">#REF!</definedName>
    <definedName name="ccccccc" localSheetId="15">#REF!</definedName>
    <definedName name="ccccccc" localSheetId="19">#REF!</definedName>
    <definedName name="ccccccc" localSheetId="17">#REF!</definedName>
    <definedName name="ccccccc">#REF!</definedName>
    <definedName name="chava" localSheetId="18">#REF!</definedName>
    <definedName name="chava" localSheetId="1">#REF!</definedName>
    <definedName name="chava" localSheetId="2">#REF!</definedName>
    <definedName name="chava" localSheetId="4">#REF!</definedName>
    <definedName name="chava" localSheetId="5">#REF!</definedName>
    <definedName name="chava" localSheetId="6">#REF!</definedName>
    <definedName name="chava" localSheetId="15">#REF!</definedName>
    <definedName name="chava" localSheetId="19">#REF!</definedName>
    <definedName name="chava" localSheetId="17">#REF!</definedName>
    <definedName name="chava">#REF!</definedName>
    <definedName name="cicloRecurso">[8]Hoja2!$A$2:$A$9</definedName>
    <definedName name="Con" localSheetId="18" hidden="1">{#N/A,#N/A,FALSE,"Aging Summary";#N/A,#N/A,FALSE,"Ratio Analysis";#N/A,#N/A,FALSE,"Test 120 Day Accts";#N/A,#N/A,FALSE,"Tickmarks"}</definedName>
    <definedName name="Con" localSheetId="19" hidden="1">{#N/A,#N/A,FALSE,"Aging Summary";#N/A,#N/A,FALSE,"Ratio Analysis";#N/A,#N/A,FALSE,"Test 120 Day Accts";#N/A,#N/A,FALSE,"Tickmarks"}</definedName>
    <definedName name="Con" localSheetId="17" hidden="1">{#N/A,#N/A,FALSE,"Aging Summary";#N/A,#N/A,FALSE,"Ratio Analysis";#N/A,#N/A,FALSE,"Test 120 Day Accts";#N/A,#N/A,FALSE,"Tickmarks"}</definedName>
    <definedName name="Con" hidden="1">{#N/A,#N/A,FALSE,"Aging Summary";#N/A,#N/A,FALSE,"Ratio Analysis";#N/A,#N/A,FALSE,"Test 120 Day Accts";#N/A,#N/A,FALSE,"Tickmarks"}</definedName>
    <definedName name="CUMPLE" localSheetId="18">#REF!</definedName>
    <definedName name="CUMPLE" localSheetId="1">#REF!</definedName>
    <definedName name="CUMPLE" localSheetId="2">#REF!</definedName>
    <definedName name="CUMPLE" localSheetId="4">#REF!</definedName>
    <definedName name="CUMPLE" localSheetId="5">#REF!</definedName>
    <definedName name="CUMPLE" localSheetId="6">#REF!</definedName>
    <definedName name="CUMPLE" localSheetId="15">#REF!</definedName>
    <definedName name="CUMPLE" localSheetId="19">#REF!</definedName>
    <definedName name="CUMPLE" localSheetId="17">#REF!</definedName>
    <definedName name="CUMPLE">#REF!</definedName>
    <definedName name="CUMPLEA" localSheetId="18">#REF!</definedName>
    <definedName name="CUMPLEA" localSheetId="1">#REF!</definedName>
    <definedName name="CUMPLEA" localSheetId="2">#REF!</definedName>
    <definedName name="CUMPLEA" localSheetId="4">#REF!</definedName>
    <definedName name="CUMPLEA" localSheetId="5">#REF!</definedName>
    <definedName name="CUMPLEA" localSheetId="6">#REF!</definedName>
    <definedName name="CUMPLEA" localSheetId="15">#REF!</definedName>
    <definedName name="CUMPLEA" localSheetId="19">#REF!</definedName>
    <definedName name="CUMPLEA" localSheetId="17">#REF!</definedName>
    <definedName name="CUMPLEA">#REF!</definedName>
    <definedName name="D" localSheetId="18">#REF!</definedName>
    <definedName name="D" localSheetId="1">#REF!</definedName>
    <definedName name="D" localSheetId="2">#REF!</definedName>
    <definedName name="D" localSheetId="4">#REF!</definedName>
    <definedName name="D" localSheetId="5">#REF!</definedName>
    <definedName name="D" localSheetId="6">#REF!</definedName>
    <definedName name="D" localSheetId="15">#REF!</definedName>
    <definedName name="D" localSheetId="19">#REF!</definedName>
    <definedName name="D" localSheetId="17">#REF!</definedName>
    <definedName name="D">#REF!</definedName>
    <definedName name="DEP_ENT_EJEC">[9]Catalogos!$J$2:$J$11</definedName>
    <definedName name="des" localSheetId="18">#REF!</definedName>
    <definedName name="des" localSheetId="1">#REF!</definedName>
    <definedName name="des" localSheetId="2">#REF!</definedName>
    <definedName name="des" localSheetId="4">#REF!</definedName>
    <definedName name="des" localSheetId="5">#REF!</definedName>
    <definedName name="des" localSheetId="6">#REF!</definedName>
    <definedName name="des" localSheetId="15">#REF!</definedName>
    <definedName name="des" localSheetId="19">#REF!</definedName>
    <definedName name="des" localSheetId="17">#REF!</definedName>
    <definedName name="des">#REF!</definedName>
    <definedName name="dias">[10]Complementos!$A$10:$A$40</definedName>
    <definedName name="distintoxlnm.Print_Area_5" localSheetId="18">#REF!</definedName>
    <definedName name="distintoxlnm.Print_Area_5" localSheetId="1">#REF!</definedName>
    <definedName name="distintoxlnm.Print_Area_5" localSheetId="2">#REF!</definedName>
    <definedName name="distintoxlnm.Print_Area_5" localSheetId="4">#REF!</definedName>
    <definedName name="distintoxlnm.Print_Area_5" localSheetId="5">#REF!</definedName>
    <definedName name="distintoxlnm.Print_Area_5" localSheetId="6">#REF!</definedName>
    <definedName name="distintoxlnm.Print_Area_5" localSheetId="15">#REF!</definedName>
    <definedName name="distintoxlnm.Print_Area_5" localSheetId="19">#REF!</definedName>
    <definedName name="distintoxlnm.Print_Area_5" localSheetId="17">#REF!</definedName>
    <definedName name="distintoxlnm.Print_Area_5">#REF!</definedName>
    <definedName name="DSD" localSheetId="18">#REF!</definedName>
    <definedName name="DSD" localSheetId="1">#REF!</definedName>
    <definedName name="DSD" localSheetId="2">#REF!</definedName>
    <definedName name="DSD" localSheetId="4">#REF!</definedName>
    <definedName name="DSD" localSheetId="5">#REF!</definedName>
    <definedName name="DSD" localSheetId="6">#REF!</definedName>
    <definedName name="DSD" localSheetId="15">#REF!</definedName>
    <definedName name="DSD" localSheetId="19">#REF!</definedName>
    <definedName name="DSD" localSheetId="17">#REF!</definedName>
    <definedName name="DSD">#REF!</definedName>
    <definedName name="e" localSheetId="18">#REF!</definedName>
    <definedName name="e" localSheetId="1">#REF!</definedName>
    <definedName name="e" localSheetId="2">#REF!</definedName>
    <definedName name="e" localSheetId="4">#REF!</definedName>
    <definedName name="e" localSheetId="5">#REF!</definedName>
    <definedName name="e" localSheetId="6">#REF!</definedName>
    <definedName name="e" localSheetId="15">#REF!</definedName>
    <definedName name="e" localSheetId="19">#REF!</definedName>
    <definedName name="e" localSheetId="17">#REF!</definedName>
    <definedName name="e">#REF!</definedName>
    <definedName name="ed">[11]Catalogos!$J$2:$J$11</definedName>
    <definedName name="EDGAR" localSheetId="18">#REF!</definedName>
    <definedName name="EDGAR" localSheetId="1">#REF!</definedName>
    <definedName name="EDGAR" localSheetId="2">#REF!</definedName>
    <definedName name="EDGAR" localSheetId="4">#REF!</definedName>
    <definedName name="EDGAR" localSheetId="5">#REF!</definedName>
    <definedName name="EDGAR" localSheetId="6">#REF!</definedName>
    <definedName name="EDGAR" localSheetId="15">#REF!</definedName>
    <definedName name="EDGAR" localSheetId="19">#REF!</definedName>
    <definedName name="EDGAR" localSheetId="17">#REF!</definedName>
    <definedName name="EDGAR">#REF!</definedName>
    <definedName name="EDIFS.PREV." localSheetId="18" hidden="1">{#N/A,#N/A,FALSE,"Aging Summary";#N/A,#N/A,FALSE,"Ratio Analysis";#N/A,#N/A,FALSE,"Test 120 Day Accts";#N/A,#N/A,FALSE,"Tickmarks"}</definedName>
    <definedName name="EDIFS.PREV." localSheetId="19" hidden="1">{#N/A,#N/A,FALSE,"Aging Summary";#N/A,#N/A,FALSE,"Ratio Analysis";#N/A,#N/A,FALSE,"Test 120 Day Accts";#N/A,#N/A,FALSE,"Tickmarks"}</definedName>
    <definedName name="EDIFS.PREV." localSheetId="17" hidden="1">{#N/A,#N/A,FALSE,"Aging Summary";#N/A,#N/A,FALSE,"Ratio Analysis";#N/A,#N/A,FALSE,"Test 120 Day Accts";#N/A,#N/A,FALSE,"Tickmarks"}</definedName>
    <definedName name="EDIFS.PREV." hidden="1">{#N/A,#N/A,FALSE,"Aging Summary";#N/A,#N/A,FALSE,"Ratio Analysis";#N/A,#N/A,FALSE,"Test 120 Day Accts";#N/A,#N/A,FALSE,"Tickmarks"}</definedName>
    <definedName name="Entidad">[5]CONFIGURACIÓN!$B$2</definedName>
    <definedName name="ESTRCUTURA" localSheetId="18">#REF!</definedName>
    <definedName name="ESTRCUTURA" localSheetId="1">#REF!</definedName>
    <definedName name="ESTRCUTURA" localSheetId="2">#REF!</definedName>
    <definedName name="ESTRCUTURA" localSheetId="4">#REF!</definedName>
    <definedName name="ESTRCUTURA" localSheetId="5">#REF!</definedName>
    <definedName name="ESTRCUTURA" localSheetId="6">#REF!</definedName>
    <definedName name="ESTRCUTURA" localSheetId="15">#REF!</definedName>
    <definedName name="ESTRCUTURA" localSheetId="19">#REF!</definedName>
    <definedName name="ESTRCUTURA" localSheetId="17">#REF!</definedName>
    <definedName name="ESTRCUTURA">#REF!</definedName>
    <definedName name="ESTRUCTURA" localSheetId="18">#REF!</definedName>
    <definedName name="ESTRUCTURA" localSheetId="1">#REF!</definedName>
    <definedName name="ESTRUCTURA" localSheetId="2">#REF!</definedName>
    <definedName name="ESTRUCTURA" localSheetId="4">#REF!</definedName>
    <definedName name="ESTRUCTURA" localSheetId="5">#REF!</definedName>
    <definedName name="ESTRUCTURA" localSheetId="6">#REF!</definedName>
    <definedName name="ESTRUCTURA" localSheetId="15">#REF!</definedName>
    <definedName name="ESTRUCTURA" localSheetId="19">#REF!</definedName>
    <definedName name="ESTRUCTURA" localSheetId="17">#REF!</definedName>
    <definedName name="ESTRUCTURA">#REF!</definedName>
    <definedName name="Excel_BuiltIn_Print_Area_4_1_1" localSheetId="18">[12]Hoja1!#REF!</definedName>
    <definedName name="Excel_BuiltIn_Print_Area_4_1_1" localSheetId="1">[12]Hoja1!#REF!</definedName>
    <definedName name="Excel_BuiltIn_Print_Area_4_1_1" localSheetId="2">[12]Hoja1!#REF!</definedName>
    <definedName name="Excel_BuiltIn_Print_Area_4_1_1" localSheetId="4">[12]Hoja1!#REF!</definedName>
    <definedName name="Excel_BuiltIn_Print_Area_4_1_1" localSheetId="5">[12]Hoja1!#REF!</definedName>
    <definedName name="Excel_BuiltIn_Print_Area_4_1_1" localSheetId="6">[12]Hoja1!#REF!</definedName>
    <definedName name="Excel_BuiltIn_Print_Area_4_1_1" localSheetId="15">[12]Hoja1!#REF!</definedName>
    <definedName name="Excel_BuiltIn_Print_Area_4_1_1" localSheetId="19">[12]Hoja1!#REF!</definedName>
    <definedName name="Excel_BuiltIn_Print_Area_4_1_1" localSheetId="17">[12]Hoja1!#REF!</definedName>
    <definedName name="Excel_BuiltIn_Print_Area_4_1_1">[12]Hoja1!#REF!</definedName>
    <definedName name="Excel_BuiltIn_Print_Area_6" localSheetId="18">[12]RECIBOS!#REF!</definedName>
    <definedName name="Excel_BuiltIn_Print_Area_6" localSheetId="1">[12]RECIBOS!#REF!</definedName>
    <definedName name="Excel_BuiltIn_Print_Area_6" localSheetId="2">[12]RECIBOS!#REF!</definedName>
    <definedName name="Excel_BuiltIn_Print_Area_6" localSheetId="4">[12]RECIBOS!#REF!</definedName>
    <definedName name="Excel_BuiltIn_Print_Area_6" localSheetId="5">[12]RECIBOS!#REF!</definedName>
    <definedName name="Excel_BuiltIn_Print_Area_6" localSheetId="6">[12]RECIBOS!#REF!</definedName>
    <definedName name="Excel_BuiltIn_Print_Area_6" localSheetId="15">[12]RECIBOS!#REF!</definedName>
    <definedName name="Excel_BuiltIn_Print_Area_6" localSheetId="19">[12]RECIBOS!#REF!</definedName>
    <definedName name="Excel_BuiltIn_Print_Area_6" localSheetId="17">[12]RECIBOS!#REF!</definedName>
    <definedName name="Excel_BuiltIn_Print_Area_6">[12]RECIBOS!#REF!</definedName>
    <definedName name="Excel_BuiltIn_Print_Area_7" localSheetId="18">[12]TRASPASOS!#REF!</definedName>
    <definedName name="Excel_BuiltIn_Print_Area_7" localSheetId="1">[12]TRASPASOS!#REF!</definedName>
    <definedName name="Excel_BuiltIn_Print_Area_7" localSheetId="2">[12]TRASPASOS!#REF!</definedName>
    <definedName name="Excel_BuiltIn_Print_Area_7" localSheetId="4">[12]TRASPASOS!#REF!</definedName>
    <definedName name="Excel_BuiltIn_Print_Area_7" localSheetId="5">[12]TRASPASOS!#REF!</definedName>
    <definedName name="Excel_BuiltIn_Print_Area_7" localSheetId="6">[12]TRASPASOS!#REF!</definedName>
    <definedName name="Excel_BuiltIn_Print_Area_7" localSheetId="15">[12]TRASPASOS!#REF!</definedName>
    <definedName name="Excel_BuiltIn_Print_Area_7" localSheetId="19">[12]TRASPASOS!#REF!</definedName>
    <definedName name="Excel_BuiltIn_Print_Area_7" localSheetId="17">[12]TRASPASOS!#REF!</definedName>
    <definedName name="Excel_BuiltIn_Print_Area_7">[12]TRASPASOS!#REF!</definedName>
    <definedName name="Excel_BuiltIn_Print_Titles_4_1" localSheetId="18">[12]Hoja1!#REF!</definedName>
    <definedName name="Excel_BuiltIn_Print_Titles_4_1" localSheetId="1">[12]Hoja1!#REF!</definedName>
    <definedName name="Excel_BuiltIn_Print_Titles_4_1" localSheetId="2">[12]Hoja1!#REF!</definedName>
    <definedName name="Excel_BuiltIn_Print_Titles_4_1" localSheetId="4">[12]Hoja1!#REF!</definedName>
    <definedName name="Excel_BuiltIn_Print_Titles_4_1" localSheetId="5">[12]Hoja1!#REF!</definedName>
    <definedName name="Excel_BuiltIn_Print_Titles_4_1" localSheetId="6">[12]Hoja1!#REF!</definedName>
    <definedName name="Excel_BuiltIn_Print_Titles_4_1" localSheetId="15">[12]Hoja1!#REF!</definedName>
    <definedName name="Excel_BuiltIn_Print_Titles_4_1" localSheetId="19">[12]Hoja1!#REF!</definedName>
    <definedName name="Excel_BuiltIn_Print_Titles_4_1" localSheetId="17">[12]Hoja1!#REF!</definedName>
    <definedName name="Excel_BuiltIn_Print_Titles_4_1">[12]Hoja1!#REF!</definedName>
    <definedName name="Excel_BuiltIn_Print_Titles_6" localSheetId="18">[12]RECIBOS!#REF!</definedName>
    <definedName name="Excel_BuiltIn_Print_Titles_6" localSheetId="1">[12]RECIBOS!#REF!</definedName>
    <definedName name="Excel_BuiltIn_Print_Titles_6" localSheetId="2">[12]RECIBOS!#REF!</definedName>
    <definedName name="Excel_BuiltIn_Print_Titles_6" localSheetId="4">[12]RECIBOS!#REF!</definedName>
    <definedName name="Excel_BuiltIn_Print_Titles_6" localSheetId="5">[12]RECIBOS!#REF!</definedName>
    <definedName name="Excel_BuiltIn_Print_Titles_6" localSheetId="6">[12]RECIBOS!#REF!</definedName>
    <definedName name="Excel_BuiltIn_Print_Titles_6" localSheetId="15">[12]RECIBOS!#REF!</definedName>
    <definedName name="Excel_BuiltIn_Print_Titles_6" localSheetId="19">[12]RECIBOS!#REF!</definedName>
    <definedName name="Excel_BuiltIn_Print_Titles_6" localSheetId="17">[12]RECIBOS!#REF!</definedName>
    <definedName name="Excel_BuiltIn_Print_Titles_6">[12]RECIBOS!#REF!</definedName>
    <definedName name="EyO">[13]Dictamen!$B$16:$C$1012</definedName>
    <definedName name="F.3.2" localSheetId="18">#REF!</definedName>
    <definedName name="F.3.2" localSheetId="1">#REF!</definedName>
    <definedName name="F.3.2" localSheetId="2">#REF!</definedName>
    <definedName name="F.3.2" localSheetId="4">#REF!</definedName>
    <definedName name="F.3.2" localSheetId="5">#REF!</definedName>
    <definedName name="F.3.2" localSheetId="6">#REF!</definedName>
    <definedName name="F.3.2" localSheetId="15">#REF!</definedName>
    <definedName name="F.3.2" localSheetId="19">#REF!</definedName>
    <definedName name="F.3.2" localSheetId="17">#REF!</definedName>
    <definedName name="F.3.2">#REF!</definedName>
    <definedName name="Fechainicio">[2]!tabAnexo023121720322[[Nombre]:[Fecha de Ingreso]]</definedName>
    <definedName name="fffgg" localSheetId="18" hidden="1">{#N/A,#N/A,FALSE,"Aging Summary";#N/A,#N/A,FALSE,"Ratio Analysis";#N/A,#N/A,FALSE,"Test 120 Day Accts";#N/A,#N/A,FALSE,"Tickmarks"}</definedName>
    <definedName name="fffgg" localSheetId="19" hidden="1">{#N/A,#N/A,FALSE,"Aging Summary";#N/A,#N/A,FALSE,"Ratio Analysis";#N/A,#N/A,FALSE,"Test 120 Day Accts";#N/A,#N/A,FALSE,"Tickmarks"}</definedName>
    <definedName name="fffgg" localSheetId="17" hidden="1">{#N/A,#N/A,FALSE,"Aging Summary";#N/A,#N/A,FALSE,"Ratio Analysis";#N/A,#N/A,FALSE,"Test 120 Day Accts";#N/A,#N/A,FALSE,"Tickmarks"}</definedName>
    <definedName name="fffgg" hidden="1">{#N/A,#N/A,FALSE,"Aging Summary";#N/A,#N/A,FALSE,"Ratio Analysis";#N/A,#N/A,FALSE,"Test 120 Day Accts";#N/A,#N/A,FALSE,"Tickmarks"}</definedName>
    <definedName name="G" localSheetId="18">#REF!</definedName>
    <definedName name="G" localSheetId="1">#REF!</definedName>
    <definedName name="G" localSheetId="2">#REF!</definedName>
    <definedName name="G" localSheetId="4">#REF!</definedName>
    <definedName name="G" localSheetId="5">#REF!</definedName>
    <definedName name="G" localSheetId="6">#REF!</definedName>
    <definedName name="G" localSheetId="15">#REF!</definedName>
    <definedName name="G" localSheetId="19">#REF!</definedName>
    <definedName name="G" localSheetId="17">#REF!</definedName>
    <definedName name="G">#REF!</definedName>
    <definedName name="gabriel" localSheetId="18">#REF!</definedName>
    <definedName name="gabriel" localSheetId="1">#REF!</definedName>
    <definedName name="gabriel" localSheetId="2">#REF!</definedName>
    <definedName name="gabriel" localSheetId="4">#REF!</definedName>
    <definedName name="gabriel" localSheetId="5">#REF!</definedName>
    <definedName name="gabriel" localSheetId="6">#REF!</definedName>
    <definedName name="gabriel" localSheetId="15">#REF!</definedName>
    <definedName name="gabriel" localSheetId="19">#REF!</definedName>
    <definedName name="gabriel" localSheetId="17">#REF!</definedName>
    <definedName name="gabriel">#REF!</definedName>
    <definedName name="gaby" localSheetId="18">#REF!</definedName>
    <definedName name="gaby" localSheetId="1">#REF!</definedName>
    <definedName name="gaby" localSheetId="2">#REF!</definedName>
    <definedName name="gaby" localSheetId="4">#REF!</definedName>
    <definedName name="gaby" localSheetId="5">#REF!</definedName>
    <definedName name="gaby" localSheetId="6">#REF!</definedName>
    <definedName name="gaby" localSheetId="15">#REF!</definedName>
    <definedName name="gaby" localSheetId="19">#REF!</definedName>
    <definedName name="gaby" localSheetId="17">#REF!</definedName>
    <definedName name="gaby">#REF!</definedName>
    <definedName name="gato" localSheetId="18">#REF!</definedName>
    <definedName name="gato" localSheetId="1">#REF!</definedName>
    <definedName name="gato" localSheetId="2">#REF!</definedName>
    <definedName name="gato" localSheetId="4">#REF!</definedName>
    <definedName name="gato" localSheetId="5">#REF!</definedName>
    <definedName name="gato" localSheetId="6">#REF!</definedName>
    <definedName name="gato" localSheetId="15">#REF!</definedName>
    <definedName name="gato" localSheetId="19">#REF!</definedName>
    <definedName name="gato" localSheetId="17">#REF!</definedName>
    <definedName name="gato">#REF!</definedName>
    <definedName name="gonzalez" localSheetId="18">#REF!</definedName>
    <definedName name="gonzalez" localSheetId="1">#REF!</definedName>
    <definedName name="gonzalez" localSheetId="2">#REF!</definedName>
    <definedName name="gonzalez" localSheetId="4">#REF!</definedName>
    <definedName name="gonzalez" localSheetId="5">#REF!</definedName>
    <definedName name="gonzalez" localSheetId="6">#REF!</definedName>
    <definedName name="gonzalez" localSheetId="15">#REF!</definedName>
    <definedName name="gonzalez" localSheetId="19">#REF!</definedName>
    <definedName name="gonzalez" localSheetId="17">#REF!</definedName>
    <definedName name="gonzalez">#REF!</definedName>
    <definedName name="gonzalezcarreon" localSheetId="18">#REF!</definedName>
    <definedName name="gonzalezcarreon" localSheetId="1">#REF!</definedName>
    <definedName name="gonzalezcarreon" localSheetId="2">#REF!</definedName>
    <definedName name="gonzalezcarreon" localSheetId="4">#REF!</definedName>
    <definedName name="gonzalezcarreon" localSheetId="5">#REF!</definedName>
    <definedName name="gonzalezcarreon" localSheetId="6">#REF!</definedName>
    <definedName name="gonzalezcarreon" localSheetId="15">#REF!</definedName>
    <definedName name="gonzalezcarreon" localSheetId="19">#REF!</definedName>
    <definedName name="gonzalezcarreon" localSheetId="17">#REF!</definedName>
    <definedName name="gonzalezcarreon">#REF!</definedName>
    <definedName name="indy" localSheetId="18">#REF!</definedName>
    <definedName name="indy" localSheetId="1">#REF!</definedName>
    <definedName name="indy" localSheetId="2">#REF!</definedName>
    <definedName name="indy" localSheetId="4">#REF!</definedName>
    <definedName name="indy" localSheetId="5">#REF!</definedName>
    <definedName name="indy" localSheetId="6">#REF!</definedName>
    <definedName name="indy" localSheetId="15">#REF!</definedName>
    <definedName name="indy" localSheetId="19">#REF!</definedName>
    <definedName name="indy" localSheetId="17">#REF!</definedName>
    <definedName name="indy">#REF!</definedName>
    <definedName name="INPC" localSheetId="18">#REF!</definedName>
    <definedName name="INPC" localSheetId="1">#REF!</definedName>
    <definedName name="INPC" localSheetId="2">#REF!</definedName>
    <definedName name="INPC" localSheetId="4">#REF!</definedName>
    <definedName name="INPC" localSheetId="5">#REF!</definedName>
    <definedName name="INPC" localSheetId="6">#REF!</definedName>
    <definedName name="INPC" localSheetId="15">#REF!</definedName>
    <definedName name="INPC" localSheetId="19">#REF!</definedName>
    <definedName name="INPC" localSheetId="17">#REF!</definedName>
    <definedName name="INPC">#REF!</definedName>
    <definedName name="JK" localSheetId="18">#REF!</definedName>
    <definedName name="JK" localSheetId="1">#REF!</definedName>
    <definedName name="JK" localSheetId="2">#REF!</definedName>
    <definedName name="JK" localSheetId="4">#REF!</definedName>
    <definedName name="JK" localSheetId="5">#REF!</definedName>
    <definedName name="JK" localSheetId="6">#REF!</definedName>
    <definedName name="JK" localSheetId="15">#REF!</definedName>
    <definedName name="JK" localSheetId="19">#REF!</definedName>
    <definedName name="JK" localSheetId="17">#REF!</definedName>
    <definedName name="JK">#REF!</definedName>
    <definedName name="JOCA" localSheetId="18">#REF!</definedName>
    <definedName name="JOCA" localSheetId="1">#REF!</definedName>
    <definedName name="JOCA" localSheetId="2">#REF!</definedName>
    <definedName name="JOCA" localSheetId="4">#REF!</definedName>
    <definedName name="JOCA" localSheetId="5">#REF!</definedName>
    <definedName name="JOCA" localSheetId="6">#REF!</definedName>
    <definedName name="JOCA" localSheetId="15">#REF!</definedName>
    <definedName name="JOCA" localSheetId="19">#REF!</definedName>
    <definedName name="JOCA" localSheetId="17">#REF!</definedName>
    <definedName name="JOCA">#REF!</definedName>
    <definedName name="LALO" localSheetId="18">#REF!</definedName>
    <definedName name="LALO" localSheetId="1">#REF!</definedName>
    <definedName name="LALO" localSheetId="2">#REF!</definedName>
    <definedName name="LALO" localSheetId="4">#REF!</definedName>
    <definedName name="LALO" localSheetId="5">#REF!</definedName>
    <definedName name="LALO" localSheetId="6">#REF!</definedName>
    <definedName name="LALO" localSheetId="15">#REF!</definedName>
    <definedName name="LALO" localSheetId="19">#REF!</definedName>
    <definedName name="LALO" localSheetId="17">#REF!</definedName>
    <definedName name="LALO">#REF!</definedName>
    <definedName name="LILI" localSheetId="18">#REF!</definedName>
    <definedName name="LILI" localSheetId="1">#REF!</definedName>
    <definedName name="LILI" localSheetId="2">#REF!</definedName>
    <definedName name="LILI" localSheetId="4">#REF!</definedName>
    <definedName name="LILI" localSheetId="5">#REF!</definedName>
    <definedName name="LILI" localSheetId="6">#REF!</definedName>
    <definedName name="LILI" localSheetId="15">#REF!</definedName>
    <definedName name="LILI" localSheetId="19">#REF!</definedName>
    <definedName name="LILI" localSheetId="17">#REF!</definedName>
    <definedName name="LILI">#REF!</definedName>
    <definedName name="LISA" localSheetId="18">#REF!</definedName>
    <definedName name="LISA" localSheetId="1">#REF!</definedName>
    <definedName name="LISA" localSheetId="2">#REF!</definedName>
    <definedName name="LISA" localSheetId="4">#REF!</definedName>
    <definedName name="LISA" localSheetId="5">#REF!</definedName>
    <definedName name="LISA" localSheetId="6">#REF!</definedName>
    <definedName name="LISA" localSheetId="15">#REF!</definedName>
    <definedName name="LISA" localSheetId="19">#REF!</definedName>
    <definedName name="LISA" localSheetId="17">#REF!</definedName>
    <definedName name="LISA">#REF!</definedName>
    <definedName name="lius">[14]INDIGENISTA!$B$1:$CD$142</definedName>
    <definedName name="lpñ" localSheetId="18">#REF!</definedName>
    <definedName name="lpñ" localSheetId="1">#REF!</definedName>
    <definedName name="lpñ" localSheetId="2">#REF!</definedName>
    <definedName name="lpñ" localSheetId="4">#REF!</definedName>
    <definedName name="lpñ" localSheetId="5">#REF!</definedName>
    <definedName name="lpñ" localSheetId="6">#REF!</definedName>
    <definedName name="lpñ" localSheetId="15">#REF!</definedName>
    <definedName name="lpñ" localSheetId="19">#REF!</definedName>
    <definedName name="lpñ" localSheetId="17">#REF!</definedName>
    <definedName name="lpñ">#REF!</definedName>
    <definedName name="LUCIA" localSheetId="18">#REF!</definedName>
    <definedName name="LUCIA" localSheetId="1">#REF!</definedName>
    <definedName name="LUCIA" localSheetId="2">#REF!</definedName>
    <definedName name="LUCIA" localSheetId="4">#REF!</definedName>
    <definedName name="LUCIA" localSheetId="5">#REF!</definedName>
    <definedName name="LUCIA" localSheetId="6">#REF!</definedName>
    <definedName name="LUCIA" localSheetId="15">#REF!</definedName>
    <definedName name="LUCIA" localSheetId="19">#REF!</definedName>
    <definedName name="LUCIA" localSheetId="17">#REF!</definedName>
    <definedName name="LUCIA">#REF!</definedName>
    <definedName name="mama" localSheetId="18">#REF!</definedName>
    <definedName name="mama" localSheetId="1">#REF!</definedName>
    <definedName name="mama" localSheetId="2">#REF!</definedName>
    <definedName name="mama" localSheetId="4">#REF!</definedName>
    <definedName name="mama" localSheetId="5">#REF!</definedName>
    <definedName name="mama" localSheetId="6">#REF!</definedName>
    <definedName name="mama" localSheetId="15">#REF!</definedName>
    <definedName name="mama" localSheetId="19">#REF!</definedName>
    <definedName name="mama" localSheetId="17">#REF!</definedName>
    <definedName name="mama">#REF!</definedName>
    <definedName name="MARY" localSheetId="18">#REF!</definedName>
    <definedName name="MARY" localSheetId="1">#REF!</definedName>
    <definedName name="MARY" localSheetId="2">#REF!</definedName>
    <definedName name="MARY" localSheetId="4">#REF!</definedName>
    <definedName name="MARY" localSheetId="5">#REF!</definedName>
    <definedName name="MARY" localSheetId="6">#REF!</definedName>
    <definedName name="MARY" localSheetId="15">#REF!</definedName>
    <definedName name="MARY" localSheetId="19">#REF!</definedName>
    <definedName name="MARY" localSheetId="17">#REF!</definedName>
    <definedName name="MARY">#REF!</definedName>
    <definedName name="MAX" localSheetId="18">#REF!</definedName>
    <definedName name="MAX" localSheetId="1">#REF!</definedName>
    <definedName name="MAX" localSheetId="2">#REF!</definedName>
    <definedName name="MAX" localSheetId="4">#REF!</definedName>
    <definedName name="MAX" localSheetId="5">#REF!</definedName>
    <definedName name="MAX" localSheetId="6">#REF!</definedName>
    <definedName name="MAX" localSheetId="15">#REF!</definedName>
    <definedName name="MAX" localSheetId="19">#REF!</definedName>
    <definedName name="MAX" localSheetId="17">#REF!</definedName>
    <definedName name="MAX">#REF!</definedName>
    <definedName name="meses">[10]Complementos!$C$10:$C$21</definedName>
    <definedName name="MiLogo" localSheetId="18">#REF!</definedName>
    <definedName name="MiLogo" localSheetId="21">[3]Datos!$A$1</definedName>
    <definedName name="MiLogo" localSheetId="22">[3]Datos!$A$1</definedName>
    <definedName name="MiLogo" localSheetId="20">[4]Datos!$A$1</definedName>
    <definedName name="MiLogo" localSheetId="24">[3]Datos!$A$1</definedName>
    <definedName name="MiLogo" localSheetId="26">[3]Datos!$A$1</definedName>
    <definedName name="MiLogo" localSheetId="25">[3]Datos!$A$1</definedName>
    <definedName name="MiLogo" localSheetId="1">#REF!</definedName>
    <definedName name="MiLogo" localSheetId="2">#REF!</definedName>
    <definedName name="MiLogo" localSheetId="4">#REF!</definedName>
    <definedName name="MiLogo" localSheetId="5">#REF!</definedName>
    <definedName name="MiLogo" localSheetId="6">#REF!</definedName>
    <definedName name="MiLogo" localSheetId="15">#REF!</definedName>
    <definedName name="MiLogo" localSheetId="19">#REF!</definedName>
    <definedName name="MiLogo" localSheetId="17">#REF!</definedName>
    <definedName name="MiLogo">#REF!</definedName>
    <definedName name="MINISTRACIÓN" localSheetId="18">#REF!</definedName>
    <definedName name="MINISTRACIÓN" localSheetId="1">#REF!</definedName>
    <definedName name="MINISTRACIÓN" localSheetId="2">#REF!</definedName>
    <definedName name="MINISTRACIÓN" localSheetId="4">#REF!</definedName>
    <definedName name="MINISTRACIÓN" localSheetId="5">#REF!</definedName>
    <definedName name="MINISTRACIÓN" localSheetId="6">#REF!</definedName>
    <definedName name="MINISTRACIÓN" localSheetId="15">#REF!</definedName>
    <definedName name="MINISTRACIÓN" localSheetId="19">#REF!</definedName>
    <definedName name="MINISTRACIÓN" localSheetId="17">#REF!</definedName>
    <definedName name="MINISTRACIÓN">#REF!</definedName>
    <definedName name="mpios" localSheetId="18">#REF!</definedName>
    <definedName name="mpios" localSheetId="1">#REF!</definedName>
    <definedName name="mpios" localSheetId="2">#REF!</definedName>
    <definedName name="mpios" localSheetId="4">#REF!</definedName>
    <definedName name="mpios" localSheetId="5">#REF!</definedName>
    <definedName name="mpios" localSheetId="6">#REF!</definedName>
    <definedName name="mpios" localSheetId="15">#REF!</definedName>
    <definedName name="mpios" localSheetId="19">#REF!</definedName>
    <definedName name="mpios" localSheetId="17">#REF!</definedName>
    <definedName name="mpios">#REF!</definedName>
    <definedName name="n" localSheetId="18">#REF!</definedName>
    <definedName name="n" localSheetId="1">#REF!</definedName>
    <definedName name="n" localSheetId="2">#REF!</definedName>
    <definedName name="n" localSheetId="4">#REF!</definedName>
    <definedName name="n" localSheetId="5">#REF!</definedName>
    <definedName name="n" localSheetId="6">#REF!</definedName>
    <definedName name="n" localSheetId="15">#REF!</definedName>
    <definedName name="n" localSheetId="19">#REF!</definedName>
    <definedName name="n" localSheetId="17">#REF!</definedName>
    <definedName name="n">#REF!</definedName>
    <definedName name="NO" localSheetId="18">#REF!</definedName>
    <definedName name="NO" localSheetId="1">#REF!</definedName>
    <definedName name="NO" localSheetId="2">#REF!</definedName>
    <definedName name="NO" localSheetId="4">#REF!</definedName>
    <definedName name="NO" localSheetId="5">#REF!</definedName>
    <definedName name="NO" localSheetId="6">#REF!</definedName>
    <definedName name="NO" localSheetId="15">#REF!</definedName>
    <definedName name="NO" localSheetId="19">#REF!</definedName>
    <definedName name="NO" localSheetId="17">#REF!</definedName>
    <definedName name="NO">#REF!</definedName>
    <definedName name="NombreAutorizo">[5]CONFIGURACIÓN!$B$9</definedName>
    <definedName name="NombreElaboro">[5]CONFIGURACIÓN!$B$5</definedName>
    <definedName name="NombreReviso">[5]CONFIGURACIÓN!$B$7</definedName>
    <definedName name="NTONIO" localSheetId="18">#REF!</definedName>
    <definedName name="NTONIO" localSheetId="1">#REF!</definedName>
    <definedName name="NTONIO" localSheetId="2">#REF!</definedName>
    <definedName name="NTONIO" localSheetId="4">#REF!</definedName>
    <definedName name="NTONIO" localSheetId="5">#REF!</definedName>
    <definedName name="NTONIO" localSheetId="6">#REF!</definedName>
    <definedName name="NTONIO" localSheetId="15">#REF!</definedName>
    <definedName name="NTONIO" localSheetId="19">#REF!</definedName>
    <definedName name="NTONIO" localSheetId="17">#REF!</definedName>
    <definedName name="NTONIO">#REF!</definedName>
    <definedName name="NumeroAuditoria">[5]CONFIGURACIÓN!$B$4</definedName>
    <definedName name="O" localSheetId="18">#REF!</definedName>
    <definedName name="O" localSheetId="1">#REF!</definedName>
    <definedName name="O" localSheetId="2">#REF!</definedName>
    <definedName name="O" localSheetId="4">#REF!</definedName>
    <definedName name="O" localSheetId="5">#REF!</definedName>
    <definedName name="O" localSheetId="6">#REF!</definedName>
    <definedName name="O" localSheetId="15">#REF!</definedName>
    <definedName name="O" localSheetId="19">#REF!</definedName>
    <definedName name="O" localSheetId="17">#REF!</definedName>
    <definedName name="O">#REF!</definedName>
    <definedName name="OI" localSheetId="18" hidden="1">{#N/A,#N/A,FALSE,"Aging Summary";#N/A,#N/A,FALSE,"Ratio Analysis";#N/A,#N/A,FALSE,"Test 120 Day Accts";#N/A,#N/A,FALSE,"Tickmarks"}</definedName>
    <definedName name="OI" localSheetId="19" hidden="1">{#N/A,#N/A,FALSE,"Aging Summary";#N/A,#N/A,FALSE,"Ratio Analysis";#N/A,#N/A,FALSE,"Test 120 Day Accts";#N/A,#N/A,FALSE,"Tickmarks"}</definedName>
    <definedName name="OI" localSheetId="17" hidden="1">{#N/A,#N/A,FALSE,"Aging Summary";#N/A,#N/A,FALSE,"Ratio Analysis";#N/A,#N/A,FALSE,"Test 120 Day Accts";#N/A,#N/A,FALSE,"Tickmarks"}</definedName>
    <definedName name="OI" hidden="1">{#N/A,#N/A,FALSE,"Aging Summary";#N/A,#N/A,FALSE,"Ratio Analysis";#N/A,#N/A,FALSE,"Test 120 Day Accts";#N/A,#N/A,FALSE,"Tickmarks"}</definedName>
    <definedName name="OK" localSheetId="18">#REF!</definedName>
    <definedName name="OK" localSheetId="1">#REF!</definedName>
    <definedName name="OK" localSheetId="2">#REF!</definedName>
    <definedName name="OK" localSheetId="4">#REF!</definedName>
    <definedName name="OK" localSheetId="5">#REF!</definedName>
    <definedName name="OK" localSheetId="6">#REF!</definedName>
    <definedName name="OK" localSheetId="15">#REF!</definedName>
    <definedName name="OK" localSheetId="19">#REF!</definedName>
    <definedName name="OK" localSheetId="17">#REF!</definedName>
    <definedName name="OK">#REF!</definedName>
    <definedName name="OMG" localSheetId="18" hidden="1">{#N/A,#N/A,FALSE,"Aging Summary";#N/A,#N/A,FALSE,"Ratio Analysis";#N/A,#N/A,FALSE,"Test 120 Day Accts";#N/A,#N/A,FALSE,"Tickmarks"}</definedName>
    <definedName name="OMG" localSheetId="19" hidden="1">{#N/A,#N/A,FALSE,"Aging Summary";#N/A,#N/A,FALSE,"Ratio Analysis";#N/A,#N/A,FALSE,"Test 120 Day Accts";#N/A,#N/A,FALSE,"Tickmarks"}</definedName>
    <definedName name="OMG" localSheetId="17" hidden="1">{#N/A,#N/A,FALSE,"Aging Summary";#N/A,#N/A,FALSE,"Ratio Analysis";#N/A,#N/A,FALSE,"Test 120 Day Accts";#N/A,#N/A,FALSE,"Tickmarks"}</definedName>
    <definedName name="OMG" hidden="1">{#N/A,#N/A,FALSE,"Aging Summary";#N/A,#N/A,FALSE,"Ratio Analysis";#N/A,#N/A,FALSE,"Test 120 Day Accts";#N/A,#N/A,FALSE,"Tickmarks"}</definedName>
    <definedName name="OPINION">[13]Dictamen!$B$6:$C$11</definedName>
    <definedName name="OpMunicipios" localSheetId="18">#REF!</definedName>
    <definedName name="OpMunicipios" localSheetId="1">#REF!</definedName>
    <definedName name="OpMunicipios" localSheetId="2">#REF!</definedName>
    <definedName name="OpMunicipios" localSheetId="4">#REF!</definedName>
    <definedName name="OpMunicipios" localSheetId="5">#REF!</definedName>
    <definedName name="OpMunicipios" localSheetId="6">#REF!</definedName>
    <definedName name="OpMunicipios" localSheetId="15">#REF!</definedName>
    <definedName name="OpMunicipios" localSheetId="19">#REF!</definedName>
    <definedName name="OpMunicipios" localSheetId="17">#REF!</definedName>
    <definedName name="OpMunicipios">#REF!</definedName>
    <definedName name="OZIEL" localSheetId="18">#REF!</definedName>
    <definedName name="OZIEL" localSheetId="1">#REF!</definedName>
    <definedName name="OZIEL" localSheetId="2">#REF!</definedName>
    <definedName name="OZIEL" localSheetId="4">#REF!</definedName>
    <definedName name="OZIEL" localSheetId="5">#REF!</definedName>
    <definedName name="OZIEL" localSheetId="6">#REF!</definedName>
    <definedName name="OZIEL" localSheetId="15">#REF!</definedName>
    <definedName name="OZIEL" localSheetId="19">#REF!</definedName>
    <definedName name="OZIEL" localSheetId="17">#REF!</definedName>
    <definedName name="OZIEL">#REF!</definedName>
    <definedName name="PAGOS_BAJAS" localSheetId="18">#REF!</definedName>
    <definedName name="PAGOS_BAJAS" localSheetId="1">#REF!</definedName>
    <definedName name="PAGOS_BAJAS" localSheetId="2">#REF!</definedName>
    <definedName name="PAGOS_BAJAS" localSheetId="4">#REF!</definedName>
    <definedName name="PAGOS_BAJAS" localSheetId="5">#REF!</definedName>
    <definedName name="PAGOS_BAJAS" localSheetId="6">#REF!</definedName>
    <definedName name="PAGOS_BAJAS" localSheetId="15">#REF!</definedName>
    <definedName name="PAGOS_BAJAS" localSheetId="19">#REF!</definedName>
    <definedName name="PAGOS_BAJAS" localSheetId="17">#REF!</definedName>
    <definedName name="PAGOS_BAJAS">#REF!</definedName>
    <definedName name="PAGOS_LICENCIAS" localSheetId="18">#REF!</definedName>
    <definedName name="PAGOS_LICENCIAS" localSheetId="1">#REF!</definedName>
    <definedName name="PAGOS_LICENCIAS" localSheetId="2">#REF!</definedName>
    <definedName name="PAGOS_LICENCIAS" localSheetId="4">#REF!</definedName>
    <definedName name="PAGOS_LICENCIAS" localSheetId="5">#REF!</definedName>
    <definedName name="PAGOS_LICENCIAS" localSheetId="6">#REF!</definedName>
    <definedName name="PAGOS_LICENCIAS" localSheetId="15">#REF!</definedName>
    <definedName name="PAGOS_LICENCIAS" localSheetId="19">#REF!</definedName>
    <definedName name="PAGOS_LICENCIAS" localSheetId="17">#REF!</definedName>
    <definedName name="PAGOS_LICENCIAS">#REF!</definedName>
    <definedName name="perro" localSheetId="18">#REF!</definedName>
    <definedName name="perro" localSheetId="1">#REF!</definedName>
    <definedName name="perro" localSheetId="2">#REF!</definedName>
    <definedName name="perro" localSheetId="4">#REF!</definedName>
    <definedName name="perro" localSheetId="5">#REF!</definedName>
    <definedName name="perro" localSheetId="6">#REF!</definedName>
    <definedName name="perro" localSheetId="15">#REF!</definedName>
    <definedName name="perro" localSheetId="19">#REF!</definedName>
    <definedName name="perro" localSheetId="17">#REF!</definedName>
    <definedName name="perro">#REF!</definedName>
    <definedName name="Print_Area_1" localSheetId="18">#REF!</definedName>
    <definedName name="Print_Area_1" localSheetId="1">#REF!</definedName>
    <definedName name="Print_Area_1" localSheetId="2">#REF!</definedName>
    <definedName name="Print_Area_1" localSheetId="4">#REF!</definedName>
    <definedName name="Print_Area_1" localSheetId="5">#REF!</definedName>
    <definedName name="Print_Area_1" localSheetId="6">#REF!</definedName>
    <definedName name="Print_Area_1" localSheetId="15">#REF!</definedName>
    <definedName name="Print_Area_1" localSheetId="19">#REF!</definedName>
    <definedName name="Print_Area_1" localSheetId="17">#REF!</definedName>
    <definedName name="Print_Area_1">#REF!</definedName>
    <definedName name="Print_Area_2" localSheetId="18">#REF!</definedName>
    <definedName name="Print_Area_2" localSheetId="1">#REF!</definedName>
    <definedName name="Print_Area_2" localSheetId="2">#REF!</definedName>
    <definedName name="Print_Area_2" localSheetId="4">#REF!</definedName>
    <definedName name="Print_Area_2" localSheetId="5">#REF!</definedName>
    <definedName name="Print_Area_2" localSheetId="6">#REF!</definedName>
    <definedName name="Print_Area_2" localSheetId="15">#REF!</definedName>
    <definedName name="Print_Area_2" localSheetId="19">#REF!</definedName>
    <definedName name="Print_Area_2" localSheetId="17">#REF!</definedName>
    <definedName name="Print_Area_2">#REF!</definedName>
    <definedName name="Print_Area_3" localSheetId="18">#REF!</definedName>
    <definedName name="Print_Area_3" localSheetId="1">#REF!</definedName>
    <definedName name="Print_Area_3" localSheetId="2">#REF!</definedName>
    <definedName name="Print_Area_3" localSheetId="4">#REF!</definedName>
    <definedName name="Print_Area_3" localSheetId="5">#REF!</definedName>
    <definedName name="Print_Area_3" localSheetId="6">#REF!</definedName>
    <definedName name="Print_Area_3" localSheetId="15">#REF!</definedName>
    <definedName name="Print_Area_3" localSheetId="19">#REF!</definedName>
    <definedName name="Print_Area_3" localSheetId="17">#REF!</definedName>
    <definedName name="Print_Area_3">#REF!</definedName>
    <definedName name="Print_Titles_1" localSheetId="18">#REF!</definedName>
    <definedName name="Print_Titles_1" localSheetId="1">#REF!</definedName>
    <definedName name="Print_Titles_1" localSheetId="2">#REF!</definedName>
    <definedName name="Print_Titles_1" localSheetId="4">#REF!</definedName>
    <definedName name="Print_Titles_1" localSheetId="5">#REF!</definedName>
    <definedName name="Print_Titles_1" localSheetId="6">#REF!</definedName>
    <definedName name="Print_Titles_1" localSheetId="15">#REF!</definedName>
    <definedName name="Print_Titles_1" localSheetId="19">#REF!</definedName>
    <definedName name="Print_Titles_1" localSheetId="17">#REF!</definedName>
    <definedName name="Print_Titles_1">#REF!</definedName>
    <definedName name="Print_Titles_2" localSheetId="18">#REF!</definedName>
    <definedName name="Print_Titles_2" localSheetId="1">#REF!</definedName>
    <definedName name="Print_Titles_2" localSheetId="2">#REF!</definedName>
    <definedName name="Print_Titles_2" localSheetId="4">#REF!</definedName>
    <definedName name="Print_Titles_2" localSheetId="5">#REF!</definedName>
    <definedName name="Print_Titles_2" localSheetId="6">#REF!</definedName>
    <definedName name="Print_Titles_2" localSheetId="15">#REF!</definedName>
    <definedName name="Print_Titles_2" localSheetId="19">#REF!</definedName>
    <definedName name="Print_Titles_2" localSheetId="17">#REF!</definedName>
    <definedName name="Print_Titles_2">#REF!</definedName>
    <definedName name="Print_Titles_3" localSheetId="18">#REF!</definedName>
    <definedName name="Print_Titles_3" localSheetId="1">#REF!</definedName>
    <definedName name="Print_Titles_3" localSheetId="2">#REF!</definedName>
    <definedName name="Print_Titles_3" localSheetId="4">#REF!</definedName>
    <definedName name="Print_Titles_3" localSheetId="5">#REF!</definedName>
    <definedName name="Print_Titles_3" localSheetId="6">#REF!</definedName>
    <definedName name="Print_Titles_3" localSheetId="15">#REF!</definedName>
    <definedName name="Print_Titles_3" localSheetId="19">#REF!</definedName>
    <definedName name="Print_Titles_3" localSheetId="17">#REF!</definedName>
    <definedName name="Print_Titles_3">#REF!</definedName>
    <definedName name="ProgramaFondo">[5]CONFIGURACIÓN!$B$11</definedName>
    <definedName name="Q" localSheetId="18">#REF!</definedName>
    <definedName name="Q" localSheetId="1">#REF!</definedName>
    <definedName name="Q" localSheetId="2">#REF!</definedName>
    <definedName name="Q" localSheetId="4">#REF!</definedName>
    <definedName name="Q" localSheetId="5">#REF!</definedName>
    <definedName name="Q" localSheetId="6">#REF!</definedName>
    <definedName name="Q" localSheetId="15">#REF!</definedName>
    <definedName name="Q" localSheetId="19">#REF!</definedName>
    <definedName name="Q" localSheetId="17">#REF!</definedName>
    <definedName name="Q">#REF!</definedName>
    <definedName name="qqqqqqqq" localSheetId="18">#REF!</definedName>
    <definedName name="qqqqqqqq" localSheetId="1">#REF!</definedName>
    <definedName name="qqqqqqqq" localSheetId="2">#REF!</definedName>
    <definedName name="qqqqqqqq" localSheetId="4">#REF!</definedName>
    <definedName name="qqqqqqqq" localSheetId="5">#REF!</definedName>
    <definedName name="qqqqqqqq" localSheetId="6">#REF!</definedName>
    <definedName name="qqqqqqqq" localSheetId="15">#REF!</definedName>
    <definedName name="qqqqqqqq" localSheetId="19">#REF!</definedName>
    <definedName name="qqqqqqqq" localSheetId="17">#REF!</definedName>
    <definedName name="qqqqqqqq">#REF!</definedName>
    <definedName name="RES" localSheetId="18">#REF!</definedName>
    <definedName name="RES" localSheetId="1">#REF!</definedName>
    <definedName name="RES" localSheetId="2">#REF!</definedName>
    <definedName name="RES" localSheetId="4">#REF!</definedName>
    <definedName name="RES" localSheetId="5">#REF!</definedName>
    <definedName name="RES" localSheetId="6">#REF!</definedName>
    <definedName name="RES" localSheetId="15">#REF!</definedName>
    <definedName name="RES" localSheetId="19">#REF!</definedName>
    <definedName name="RES" localSheetId="17">#REF!</definedName>
    <definedName name="RES">#REF!</definedName>
    <definedName name="RES_COM_SIND" localSheetId="18">#REF!</definedName>
    <definedName name="RES_COM_SIND" localSheetId="1">#REF!</definedName>
    <definedName name="RES_COM_SIND" localSheetId="2">#REF!</definedName>
    <definedName name="RES_COM_SIND" localSheetId="4">#REF!</definedName>
    <definedName name="RES_COM_SIND" localSheetId="5">#REF!</definedName>
    <definedName name="RES_COM_SIND" localSheetId="6">#REF!</definedName>
    <definedName name="RES_COM_SIND" localSheetId="15">#REF!</definedName>
    <definedName name="RES_COM_SIND" localSheetId="19">#REF!</definedName>
    <definedName name="RES_COM_SIND" localSheetId="17">#REF!</definedName>
    <definedName name="RES_COM_SIND">#REF!</definedName>
    <definedName name="RES_PAGOS_BAJAS" localSheetId="18">#REF!</definedName>
    <definedName name="RES_PAGOS_BAJAS" localSheetId="1">#REF!</definedName>
    <definedName name="RES_PAGOS_BAJAS" localSheetId="2">#REF!</definedName>
    <definedName name="RES_PAGOS_BAJAS" localSheetId="4">#REF!</definedName>
    <definedName name="RES_PAGOS_BAJAS" localSheetId="5">#REF!</definedName>
    <definedName name="RES_PAGOS_BAJAS" localSheetId="6">#REF!</definedName>
    <definedName name="RES_PAGOS_BAJAS" localSheetId="15">#REF!</definedName>
    <definedName name="RES_PAGOS_BAJAS" localSheetId="19">#REF!</definedName>
    <definedName name="RES_PAGOS_BAJAS" localSheetId="17">#REF!</definedName>
    <definedName name="RES_PAGOS_BAJAS">#REF!</definedName>
    <definedName name="RFC_CON_HOMOCLAVE" localSheetId="18">#REF!</definedName>
    <definedName name="RFC_CON_HOMOCLAVE" localSheetId="1">#REF!</definedName>
    <definedName name="RFC_CON_HOMOCLAVE" localSheetId="2">#REF!</definedName>
    <definedName name="RFC_CON_HOMOCLAVE" localSheetId="4">#REF!</definedName>
    <definedName name="RFC_CON_HOMOCLAVE" localSheetId="5">#REF!</definedName>
    <definedName name="RFC_CON_HOMOCLAVE" localSheetId="6">#REF!</definedName>
    <definedName name="RFC_CON_HOMOCLAVE" localSheetId="15">#REF!</definedName>
    <definedName name="RFC_CON_HOMOCLAVE" localSheetId="19">#REF!</definedName>
    <definedName name="RFC_CON_HOMOCLAVE" localSheetId="17">#REF!</definedName>
    <definedName name="RFC_CON_HOMOCLAVE">#REF!</definedName>
    <definedName name="S" localSheetId="18">#REF!</definedName>
    <definedName name="S" localSheetId="1">#REF!</definedName>
    <definedName name="S" localSheetId="2">#REF!</definedName>
    <definedName name="S" localSheetId="4">#REF!</definedName>
    <definedName name="S" localSheetId="5">#REF!</definedName>
    <definedName name="S" localSheetId="6">#REF!</definedName>
    <definedName name="S" localSheetId="15">#REF!</definedName>
    <definedName name="S" localSheetId="19">#REF!</definedName>
    <definedName name="S" localSheetId="17">#REF!</definedName>
    <definedName name="S">#REF!</definedName>
    <definedName name="sabana" localSheetId="18">#REF!</definedName>
    <definedName name="sabana" localSheetId="1">#REF!</definedName>
    <definedName name="sabana" localSheetId="2">#REF!</definedName>
    <definedName name="sabana" localSheetId="4">#REF!</definedName>
    <definedName name="sabana" localSheetId="5">#REF!</definedName>
    <definedName name="sabana" localSheetId="6">#REF!</definedName>
    <definedName name="sabana" localSheetId="15">#REF!</definedName>
    <definedName name="sabana" localSheetId="19">#REF!</definedName>
    <definedName name="sabana" localSheetId="17">#REF!</definedName>
    <definedName name="sabana">#REF!</definedName>
    <definedName name="SDRFAGHASHF" localSheetId="18">#REF!</definedName>
    <definedName name="SDRFAGHASHF" localSheetId="1">#REF!</definedName>
    <definedName name="SDRFAGHASHF" localSheetId="2">#REF!</definedName>
    <definedName name="SDRFAGHASHF" localSheetId="4">#REF!</definedName>
    <definedName name="SDRFAGHASHF" localSheetId="5">#REF!</definedName>
    <definedName name="SDRFAGHASHF" localSheetId="6">#REF!</definedName>
    <definedName name="SDRFAGHASHF" localSheetId="15">#REF!</definedName>
    <definedName name="SDRFAGHASHF" localSheetId="19">#REF!</definedName>
    <definedName name="SDRFAGHASHF" localSheetId="17">#REF!</definedName>
    <definedName name="SDRFAGHASHF">#REF!</definedName>
    <definedName name="SDTGHDSFGSD" localSheetId="18">#REF!</definedName>
    <definedName name="SDTGHDSFGSD" localSheetId="1">#REF!</definedName>
    <definedName name="SDTGHDSFGSD" localSheetId="2">#REF!</definedName>
    <definedName name="SDTGHDSFGSD" localSheetId="4">#REF!</definedName>
    <definedName name="SDTGHDSFGSD" localSheetId="5">#REF!</definedName>
    <definedName name="SDTGHDSFGSD" localSheetId="6">#REF!</definedName>
    <definedName name="SDTGHDSFGSD" localSheetId="15">#REF!</definedName>
    <definedName name="SDTGHDSFGSD" localSheetId="19">#REF!</definedName>
    <definedName name="SDTGHDSFGSD" localSheetId="17">#REF!</definedName>
    <definedName name="SDTGHDSFGSD">#REF!</definedName>
    <definedName name="ser" localSheetId="18" hidden="1">{#N/A,#N/A,FALSE,"Aging Summary";#N/A,#N/A,FALSE,"Ratio Analysis";#N/A,#N/A,FALSE,"Test 120 Day Accts";#N/A,#N/A,FALSE,"Tickmarks"}</definedName>
    <definedName name="ser" localSheetId="19" hidden="1">{#N/A,#N/A,FALSE,"Aging Summary";#N/A,#N/A,FALSE,"Ratio Analysis";#N/A,#N/A,FALSE,"Test 120 Day Accts";#N/A,#N/A,FALSE,"Tickmarks"}</definedName>
    <definedName name="ser" localSheetId="17" hidden="1">{#N/A,#N/A,FALSE,"Aging Summary";#N/A,#N/A,FALSE,"Ratio Analysis";#N/A,#N/A,FALSE,"Test 120 Day Accts";#N/A,#N/A,FALSE,"Tickmarks"}</definedName>
    <definedName name="ser" hidden="1">{#N/A,#N/A,FALSE,"Aging Summary";#N/A,#N/A,FALSE,"Ratio Analysis";#N/A,#N/A,FALSE,"Test 120 Day Accts";#N/A,#N/A,FALSE,"Tickmarks"}</definedName>
    <definedName name="si" localSheetId="18">#REF!</definedName>
    <definedName name="si" localSheetId="1">#REF!</definedName>
    <definedName name="si" localSheetId="2">#REF!</definedName>
    <definedName name="si" localSheetId="4">#REF!</definedName>
    <definedName name="si" localSheetId="5">#REF!</definedName>
    <definedName name="si" localSheetId="6">#REF!</definedName>
    <definedName name="si" localSheetId="15">#REF!</definedName>
    <definedName name="si" localSheetId="19">#REF!</definedName>
    <definedName name="si" localSheetId="17">#REF!</definedName>
    <definedName name="si">#REF!</definedName>
    <definedName name="siii" localSheetId="18">#REF!</definedName>
    <definedName name="siii" localSheetId="1">#REF!</definedName>
    <definedName name="siii" localSheetId="2">#REF!</definedName>
    <definedName name="siii" localSheetId="4">#REF!</definedName>
    <definedName name="siii" localSheetId="5">#REF!</definedName>
    <definedName name="siii" localSheetId="6">#REF!</definedName>
    <definedName name="siii" localSheetId="15">#REF!</definedName>
    <definedName name="siii" localSheetId="19">#REF!</definedName>
    <definedName name="siii" localSheetId="17">#REF!</definedName>
    <definedName name="siii">#REF!</definedName>
    <definedName name="sombra" localSheetId="18">[12]Hoja1!#REF!</definedName>
    <definedName name="sombra" localSheetId="1">[12]Hoja1!#REF!</definedName>
    <definedName name="sombra" localSheetId="2">[12]Hoja1!#REF!</definedName>
    <definedName name="sombra" localSheetId="4">[12]Hoja1!#REF!</definedName>
    <definedName name="sombra" localSheetId="5">[12]Hoja1!#REF!</definedName>
    <definedName name="sombra" localSheetId="6">[12]Hoja1!#REF!</definedName>
    <definedName name="sombra" localSheetId="15">[12]Hoja1!#REF!</definedName>
    <definedName name="sombra" localSheetId="19">[12]Hoja1!#REF!</definedName>
    <definedName name="sombra" localSheetId="17">[12]Hoja1!#REF!</definedName>
    <definedName name="sombra">[12]Hoja1!#REF!</definedName>
    <definedName name="SS" localSheetId="18">#REF!</definedName>
    <definedName name="SS" localSheetId="1">#REF!</definedName>
    <definedName name="SS" localSheetId="2">#REF!</definedName>
    <definedName name="SS" localSheetId="4">#REF!</definedName>
    <definedName name="SS" localSheetId="5">#REF!</definedName>
    <definedName name="SS" localSheetId="6">#REF!</definedName>
    <definedName name="SS" localSheetId="15">#REF!</definedName>
    <definedName name="SS" localSheetId="19">#REF!</definedName>
    <definedName name="SS" localSheetId="17">#REF!</definedName>
    <definedName name="SS">#REF!</definedName>
    <definedName name="sss" localSheetId="18">#REF!</definedName>
    <definedName name="sss" localSheetId="1">#REF!</definedName>
    <definedName name="sss" localSheetId="2">#REF!</definedName>
    <definedName name="sss" localSheetId="4">#REF!</definedName>
    <definedName name="sss" localSheetId="5">#REF!</definedName>
    <definedName name="sss" localSheetId="6">#REF!</definedName>
    <definedName name="sss" localSheetId="15">#REF!</definedName>
    <definedName name="sss" localSheetId="19">#REF!</definedName>
    <definedName name="sss" localSheetId="17">#REF!</definedName>
    <definedName name="sss">#REF!</definedName>
    <definedName name="sssiii" localSheetId="18">#REF!</definedName>
    <definedName name="sssiii" localSheetId="1">#REF!</definedName>
    <definedName name="sssiii" localSheetId="2">#REF!</definedName>
    <definedName name="sssiii" localSheetId="4">#REF!</definedName>
    <definedName name="sssiii" localSheetId="5">#REF!</definedName>
    <definedName name="sssiii" localSheetId="6">#REF!</definedName>
    <definedName name="sssiii" localSheetId="15">#REF!</definedName>
    <definedName name="sssiii" localSheetId="19">#REF!</definedName>
    <definedName name="sssiii" localSheetId="17">#REF!</definedName>
    <definedName name="sssiii">#REF!</definedName>
    <definedName name="SSSS" localSheetId="18">#REF!</definedName>
    <definedName name="SSSS" localSheetId="1">#REF!</definedName>
    <definedName name="SSSS" localSheetId="2">#REF!</definedName>
    <definedName name="SSSS" localSheetId="4">#REF!</definedName>
    <definedName name="SSSS" localSheetId="5">#REF!</definedName>
    <definedName name="SSSS" localSheetId="6">#REF!</definedName>
    <definedName name="SSSS" localSheetId="15">#REF!</definedName>
    <definedName name="SSSS" localSheetId="19">#REF!</definedName>
    <definedName name="SSSS" localSheetId="17">#REF!</definedName>
    <definedName name="SSSS">#REF!</definedName>
    <definedName name="sssss" localSheetId="18">#REF!</definedName>
    <definedName name="sssss" localSheetId="1">#REF!</definedName>
    <definedName name="sssss" localSheetId="2">#REF!</definedName>
    <definedName name="sssss" localSheetId="4">#REF!</definedName>
    <definedName name="sssss" localSheetId="5">#REF!</definedName>
    <definedName name="sssss" localSheetId="6">#REF!</definedName>
    <definedName name="sssss" localSheetId="15">#REF!</definedName>
    <definedName name="sssss" localSheetId="19">#REF!</definedName>
    <definedName name="sssss" localSheetId="17">#REF!</definedName>
    <definedName name="sssss">#REF!</definedName>
    <definedName name="ssssssssssss" localSheetId="18">#REF!</definedName>
    <definedName name="ssssssssssss" localSheetId="1">#REF!</definedName>
    <definedName name="ssssssssssss" localSheetId="2">#REF!</definedName>
    <definedName name="ssssssssssss" localSheetId="4">#REF!</definedName>
    <definedName name="ssssssssssss" localSheetId="5">#REF!</definedName>
    <definedName name="ssssssssssss" localSheetId="6">#REF!</definedName>
    <definedName name="ssssssssssss" localSheetId="15">#REF!</definedName>
    <definedName name="ssssssssssss" localSheetId="19">#REF!</definedName>
    <definedName name="ssssssssssss" localSheetId="17">#REF!</definedName>
    <definedName name="ssssssssssss">#REF!</definedName>
    <definedName name="ssssssssssssrrrr" localSheetId="18">#REF!</definedName>
    <definedName name="ssssssssssssrrrr" localSheetId="1">#REF!</definedName>
    <definedName name="ssssssssssssrrrr" localSheetId="2">#REF!</definedName>
    <definedName name="ssssssssssssrrrr" localSheetId="4">#REF!</definedName>
    <definedName name="ssssssssssssrrrr" localSheetId="5">#REF!</definedName>
    <definedName name="ssssssssssssrrrr" localSheetId="6">#REF!</definedName>
    <definedName name="ssssssssssssrrrr" localSheetId="15">#REF!</definedName>
    <definedName name="ssssssssssssrrrr" localSheetId="19">#REF!</definedName>
    <definedName name="ssssssssssssrrrr" localSheetId="17">#REF!</definedName>
    <definedName name="ssssssssssssrrrr">#REF!</definedName>
    <definedName name="sssssssssssss" localSheetId="18">#REF!</definedName>
    <definedName name="sssssssssssss" localSheetId="1">#REF!</definedName>
    <definedName name="sssssssssssss" localSheetId="2">#REF!</definedName>
    <definedName name="sssssssssssss" localSheetId="4">#REF!</definedName>
    <definedName name="sssssssssssss" localSheetId="5">#REF!</definedName>
    <definedName name="sssssssssssss" localSheetId="6">#REF!</definedName>
    <definedName name="sssssssssssss" localSheetId="15">#REF!</definedName>
    <definedName name="sssssssssssss" localSheetId="19">#REF!</definedName>
    <definedName name="sssssssssssss" localSheetId="17">#REF!</definedName>
    <definedName name="sssssssssssss">#REF!</definedName>
    <definedName name="Sueldo">[2]!tabAnexo023121720322[[Nombre]:[Salario Diario]]</definedName>
    <definedName name="TABCRED" localSheetId="18">#REF!</definedName>
    <definedName name="TABCRED" localSheetId="1">#REF!</definedName>
    <definedName name="TABCRED" localSheetId="2">#REF!</definedName>
    <definedName name="TABCRED" localSheetId="4">#REF!</definedName>
    <definedName name="TABCRED" localSheetId="5">#REF!</definedName>
    <definedName name="TABCRED" localSheetId="6">#REF!</definedName>
    <definedName name="TABCRED" localSheetId="15">#REF!</definedName>
    <definedName name="TABCRED" localSheetId="19">#REF!</definedName>
    <definedName name="TABCRED" localSheetId="17">#REF!</definedName>
    <definedName name="TABCRED">#REF!</definedName>
    <definedName name="TABIMP" localSheetId="18">#REF!</definedName>
    <definedName name="TABIMP" localSheetId="1">#REF!</definedName>
    <definedName name="TABIMP" localSheetId="2">#REF!</definedName>
    <definedName name="TABIMP" localSheetId="4">#REF!</definedName>
    <definedName name="TABIMP" localSheetId="5">#REF!</definedName>
    <definedName name="TABIMP" localSheetId="6">#REF!</definedName>
    <definedName name="TABIMP" localSheetId="15">#REF!</definedName>
    <definedName name="TABIMP" localSheetId="19">#REF!</definedName>
    <definedName name="TABIMP" localSheetId="17">#REF!</definedName>
    <definedName name="TABIMP">#REF!</definedName>
    <definedName name="TABIMP1" localSheetId="18">#REF!</definedName>
    <definedName name="TABIMP1" localSheetId="1">#REF!</definedName>
    <definedName name="TABIMP1" localSheetId="2">#REF!</definedName>
    <definedName name="TABIMP1" localSheetId="4">#REF!</definedName>
    <definedName name="TABIMP1" localSheetId="5">#REF!</definedName>
    <definedName name="TABIMP1" localSheetId="6">#REF!</definedName>
    <definedName name="TABIMP1" localSheetId="15">#REF!</definedName>
    <definedName name="TABIMP1" localSheetId="19">#REF!</definedName>
    <definedName name="TABIMP1" localSheetId="17">#REF!</definedName>
    <definedName name="TABIMP1">#REF!</definedName>
    <definedName name="TABSUB" localSheetId="18">#REF!</definedName>
    <definedName name="TABSUB" localSheetId="1">#REF!</definedName>
    <definedName name="TABSUB" localSheetId="2">#REF!</definedName>
    <definedName name="TABSUB" localSheetId="4">#REF!</definedName>
    <definedName name="TABSUB" localSheetId="5">#REF!</definedName>
    <definedName name="TABSUB" localSheetId="6">#REF!</definedName>
    <definedName name="TABSUB" localSheetId="15">#REF!</definedName>
    <definedName name="TABSUB" localSheetId="19">#REF!</definedName>
    <definedName name="TABSUB" localSheetId="17">#REF!</definedName>
    <definedName name="TABSUB">#REF!</definedName>
    <definedName name="TABSUB1" localSheetId="18">#REF!</definedName>
    <definedName name="TABSUB1" localSheetId="1">#REF!</definedName>
    <definedName name="TABSUB1" localSheetId="2">#REF!</definedName>
    <definedName name="TABSUB1" localSheetId="4">#REF!</definedName>
    <definedName name="TABSUB1" localSheetId="5">#REF!</definedName>
    <definedName name="TABSUB1" localSheetId="6">#REF!</definedName>
    <definedName name="TABSUB1" localSheetId="15">#REF!</definedName>
    <definedName name="TABSUB1" localSheetId="19">#REF!</definedName>
    <definedName name="TABSUB1" localSheetId="17">#REF!</definedName>
    <definedName name="TABSUB1">#REF!</definedName>
    <definedName name="tabsub2" localSheetId="18">#REF!</definedName>
    <definedName name="tabsub2" localSheetId="1">#REF!</definedName>
    <definedName name="tabsub2" localSheetId="2">#REF!</definedName>
    <definedName name="tabsub2" localSheetId="4">#REF!</definedName>
    <definedName name="tabsub2" localSheetId="5">#REF!</definedName>
    <definedName name="tabsub2" localSheetId="6">#REF!</definedName>
    <definedName name="tabsub2" localSheetId="15">#REF!</definedName>
    <definedName name="tabsub2" localSheetId="19">#REF!</definedName>
    <definedName name="tabsub2" localSheetId="17">#REF!</definedName>
    <definedName name="tabsub2">#REF!</definedName>
    <definedName name="TDI" localSheetId="18">#REF!</definedName>
    <definedName name="TDI" localSheetId="1">#REF!</definedName>
    <definedName name="TDI" localSheetId="2">#REF!</definedName>
    <definedName name="TDI" localSheetId="4">#REF!</definedName>
    <definedName name="TDI" localSheetId="5">#REF!</definedName>
    <definedName name="TDI" localSheetId="6">#REF!</definedName>
    <definedName name="TDI" localSheetId="15">#REF!</definedName>
    <definedName name="TDI" localSheetId="19">#REF!</definedName>
    <definedName name="TDI" localSheetId="17">#REF!</definedName>
    <definedName name="TDI">#REF!</definedName>
    <definedName name="TextRefCopyRangeCount" hidden="1">1</definedName>
    <definedName name="_xlnm.Print_Titles" localSheetId="18">'Anexo 08 Nomina'!$1:$16</definedName>
    <definedName name="_xlnm.Print_Titles" localSheetId="21">'Anexo 10'!$1:$10</definedName>
    <definedName name="_xlnm.Print_Titles" localSheetId="22">'Anexo 11'!$1:$12</definedName>
    <definedName name="_xlnm.Print_Titles" localSheetId="23">'Anexo 12'!$30:$32</definedName>
    <definedName name="_xlnm.Print_Titles" localSheetId="20">'Anexo 9'!$1:$11</definedName>
    <definedName name="_xlnm.Print_Titles" localSheetId="24">'Anexo A'!$3:$13</definedName>
    <definedName name="_xlnm.Print_Titles" localSheetId="25">'Anexo B'!$3:$13</definedName>
    <definedName name="_xlnm.Print_Titles" localSheetId="0">Anexo01!$1:$10</definedName>
    <definedName name="_xlnm.Print_Titles" localSheetId="1">Anexo02!$1:$9</definedName>
    <definedName name="_xlnm.Print_Titles" localSheetId="2">Anexo03!$1:$9</definedName>
    <definedName name="_xlnm.Print_Titles" localSheetId="3">Anexo04!$1:$10</definedName>
    <definedName name="_xlnm.Print_Titles" localSheetId="4">Anexo04a!$1:$10</definedName>
    <definedName name="_xlnm.Print_Titles" localSheetId="5">Anexo05!$1:$9</definedName>
    <definedName name="_xlnm.Print_Titles" localSheetId="6">Anexo05a!$1:$9</definedName>
    <definedName name="_xlnm.Print_Titles" localSheetId="7">Anexo06!$1:$10</definedName>
    <definedName name="_xlnm.Print_Titles" localSheetId="8">Anexo06a!$1:$10</definedName>
    <definedName name="_xlnm.Print_Titles" localSheetId="9">Anexo06b!$1:$10</definedName>
    <definedName name="_xlnm.Print_Titles" localSheetId="10">Anexo06c!$1:$10</definedName>
    <definedName name="_xlnm.Print_Titles" localSheetId="11">Anexo06d!$1:$9</definedName>
    <definedName name="_xlnm.Print_Titles" localSheetId="12">Anexo06e!$1:$9</definedName>
    <definedName name="_xlnm.Print_Titles" localSheetId="13">Anexo06f!$1:$10</definedName>
    <definedName name="_xlnm.Print_Titles" localSheetId="14">Anexo07!$1:$7</definedName>
    <definedName name="_xlnm.Print_Titles" localSheetId="15">Anexo07a!$1:$7</definedName>
    <definedName name="todo" localSheetId="18">#REF!</definedName>
    <definedName name="todo" localSheetId="1">#REF!</definedName>
    <definedName name="todo" localSheetId="2">#REF!</definedName>
    <definedName name="todo" localSheetId="4">#REF!</definedName>
    <definedName name="todo" localSheetId="5">#REF!</definedName>
    <definedName name="todo" localSheetId="6">#REF!</definedName>
    <definedName name="todo" localSheetId="15">#REF!</definedName>
    <definedName name="todo" localSheetId="19">#REF!</definedName>
    <definedName name="todo" localSheetId="17">#REF!</definedName>
    <definedName name="todo">#REF!</definedName>
    <definedName name="tomas" localSheetId="18">#REF!</definedName>
    <definedName name="tomas" localSheetId="1">#REF!</definedName>
    <definedName name="tomas" localSheetId="2">#REF!</definedName>
    <definedName name="tomas" localSheetId="4">#REF!</definedName>
    <definedName name="tomas" localSheetId="5">#REF!</definedName>
    <definedName name="tomas" localSheetId="6">#REF!</definedName>
    <definedName name="tomas" localSheetId="15">#REF!</definedName>
    <definedName name="tomas" localSheetId="19">#REF!</definedName>
    <definedName name="tomas" localSheetId="17">#REF!</definedName>
    <definedName name="tomas">#REF!</definedName>
    <definedName name="unico" localSheetId="18">#REF!</definedName>
    <definedName name="unico" localSheetId="1">#REF!</definedName>
    <definedName name="unico" localSheetId="2">#REF!</definedName>
    <definedName name="unico" localSheetId="4">#REF!</definedName>
    <definedName name="unico" localSheetId="5">#REF!</definedName>
    <definedName name="unico" localSheetId="6">#REF!</definedName>
    <definedName name="unico" localSheetId="15">#REF!</definedName>
    <definedName name="unico" localSheetId="19">#REF!</definedName>
    <definedName name="unico" localSheetId="17">#REF!</definedName>
    <definedName name="unico">#REF!</definedName>
    <definedName name="Unidad">[5]CONFIGURACIÓN!$B$3</definedName>
    <definedName name="uno" localSheetId="18">#REF!</definedName>
    <definedName name="uno" localSheetId="1">#REF!</definedName>
    <definedName name="uno" localSheetId="2">#REF!</definedName>
    <definedName name="uno" localSheetId="4">#REF!</definedName>
    <definedName name="uno" localSheetId="5">#REF!</definedName>
    <definedName name="uno" localSheetId="6">#REF!</definedName>
    <definedName name="uno" localSheetId="15">#REF!</definedName>
    <definedName name="uno" localSheetId="19">#REF!</definedName>
    <definedName name="uno" localSheetId="17">#REF!</definedName>
    <definedName name="uno">#REF!</definedName>
    <definedName name="V" localSheetId="18">#REF!</definedName>
    <definedName name="V" localSheetId="1">#REF!</definedName>
    <definedName name="V" localSheetId="2">#REF!</definedName>
    <definedName name="V" localSheetId="4">#REF!</definedName>
    <definedName name="V" localSheetId="5">#REF!</definedName>
    <definedName name="V" localSheetId="6">#REF!</definedName>
    <definedName name="V" localSheetId="15">#REF!</definedName>
    <definedName name="V" localSheetId="19">#REF!</definedName>
    <definedName name="V" localSheetId="17">#REF!</definedName>
    <definedName name="V">#REF!</definedName>
    <definedName name="varios" localSheetId="18">#REF!</definedName>
    <definedName name="varios" localSheetId="1">#REF!</definedName>
    <definedName name="varios" localSheetId="2">#REF!</definedName>
    <definedName name="varios" localSheetId="4">#REF!</definedName>
    <definedName name="varios" localSheetId="5">#REF!</definedName>
    <definedName name="varios" localSheetId="6">#REF!</definedName>
    <definedName name="varios" localSheetId="15">#REF!</definedName>
    <definedName name="varios" localSheetId="19">#REF!</definedName>
    <definedName name="varios" localSheetId="17">#REF!</definedName>
    <definedName name="varios">#REF!</definedName>
    <definedName name="w" localSheetId="18">#REF!</definedName>
    <definedName name="w" localSheetId="1">#REF!</definedName>
    <definedName name="w" localSheetId="2">#REF!</definedName>
    <definedName name="w" localSheetId="4">#REF!</definedName>
    <definedName name="w" localSheetId="5">#REF!</definedName>
    <definedName name="w" localSheetId="6">#REF!</definedName>
    <definedName name="w" localSheetId="15">#REF!</definedName>
    <definedName name="w" localSheetId="19">#REF!</definedName>
    <definedName name="w" localSheetId="17">#REF!</definedName>
    <definedName name="w">#REF!</definedName>
    <definedName name="WEFER" localSheetId="18">#REF!</definedName>
    <definedName name="WEFER" localSheetId="1">#REF!</definedName>
    <definedName name="WEFER" localSheetId="2">#REF!</definedName>
    <definedName name="WEFER" localSheetId="4">#REF!</definedName>
    <definedName name="WEFER" localSheetId="5">#REF!</definedName>
    <definedName name="WEFER" localSheetId="6">#REF!</definedName>
    <definedName name="WEFER" localSheetId="15">#REF!</definedName>
    <definedName name="WEFER" localSheetId="19">#REF!</definedName>
    <definedName name="WEFER" localSheetId="17">#REF!</definedName>
    <definedName name="WEFER">#REF!</definedName>
    <definedName name="wrn.Aging._.and._.Trend._.Analysis." localSheetId="18" hidden="1">{#N/A,#N/A,FALSE,"Aging Summary";#N/A,#N/A,FALSE,"Ratio Analysis";#N/A,#N/A,FALSE,"Test 120 Day Accts";#N/A,#N/A,FALSE,"Tickmarks"}</definedName>
    <definedName name="wrn.Aging._.and._.Trend._.Analysis." localSheetId="19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18">#REF!</definedName>
    <definedName name="x" localSheetId="1">#REF!</definedName>
    <definedName name="x" localSheetId="2">#REF!</definedName>
    <definedName name="x" localSheetId="4">#REF!</definedName>
    <definedName name="x" localSheetId="5">#REF!</definedName>
    <definedName name="x" localSheetId="6">#REF!</definedName>
    <definedName name="x" localSheetId="15">#REF!</definedName>
    <definedName name="x" localSheetId="19">#REF!</definedName>
    <definedName name="x" localSheetId="17">#REF!</definedName>
    <definedName name="x">#REF!</definedName>
    <definedName name="xxxxx" localSheetId="18">#REF!</definedName>
    <definedName name="xxxxx" localSheetId="1">#REF!</definedName>
    <definedName name="xxxxx" localSheetId="2">#REF!</definedName>
    <definedName name="xxxxx" localSheetId="4">#REF!</definedName>
    <definedName name="xxxxx" localSheetId="5">#REF!</definedName>
    <definedName name="xxxxx" localSheetId="6">#REF!</definedName>
    <definedName name="xxxxx" localSheetId="15">#REF!</definedName>
    <definedName name="xxxxx" localSheetId="19">#REF!</definedName>
    <definedName name="xxxxx" localSheetId="17">#REF!</definedName>
    <definedName name="xxxxx">#REF!</definedName>
    <definedName name="yndi" localSheetId="18">#REF!</definedName>
    <definedName name="yndi" localSheetId="1">#REF!</definedName>
    <definedName name="yndi" localSheetId="2">#REF!</definedName>
    <definedName name="yndi" localSheetId="4">#REF!</definedName>
    <definedName name="yndi" localSheetId="5">#REF!</definedName>
    <definedName name="yndi" localSheetId="6">#REF!</definedName>
    <definedName name="yndi" localSheetId="15">#REF!</definedName>
    <definedName name="yndi" localSheetId="19">#REF!</definedName>
    <definedName name="yndi" localSheetId="17">#REF!</definedName>
    <definedName name="yndi">#REF!</definedName>
    <definedName name="z" localSheetId="18">#REF!</definedName>
    <definedName name="z" localSheetId="1">#REF!</definedName>
    <definedName name="z" localSheetId="2">#REF!</definedName>
    <definedName name="z" localSheetId="4">#REF!</definedName>
    <definedName name="z" localSheetId="5">#REF!</definedName>
    <definedName name="z" localSheetId="6">#REF!</definedName>
    <definedName name="z" localSheetId="15">#REF!</definedName>
    <definedName name="z" localSheetId="19">#REF!</definedName>
    <definedName name="z" localSheetId="17">#REF!</definedName>
    <definedName name="z">#REF!</definedName>
    <definedName name="Z_E3A434A5_DE13_11D2_A38D_0020AF4B861F_.wvu.Cols" localSheetId="18" hidden="1">#REF!,#REF!</definedName>
    <definedName name="Z_E3A434A5_DE13_11D2_A38D_0020AF4B861F_.wvu.Cols" localSheetId="1" hidden="1">#REF!,#REF!</definedName>
    <definedName name="Z_E3A434A5_DE13_11D2_A38D_0020AF4B861F_.wvu.Cols" localSheetId="2" hidden="1">#REF!,#REF!</definedName>
    <definedName name="Z_E3A434A5_DE13_11D2_A38D_0020AF4B861F_.wvu.Cols" localSheetId="4" hidden="1">#REF!,#REF!</definedName>
    <definedName name="Z_E3A434A5_DE13_11D2_A38D_0020AF4B861F_.wvu.Cols" localSheetId="5" hidden="1">#REF!,#REF!</definedName>
    <definedName name="Z_E3A434A5_DE13_11D2_A38D_0020AF4B861F_.wvu.Cols" localSheetId="6" hidden="1">#REF!,#REF!</definedName>
    <definedName name="Z_E3A434A5_DE13_11D2_A38D_0020AF4B861F_.wvu.Cols" localSheetId="15" hidden="1">#REF!,#REF!</definedName>
    <definedName name="Z_E3A434A5_DE13_11D2_A38D_0020AF4B861F_.wvu.Cols" localSheetId="19" hidden="1">#REF!,#REF!</definedName>
    <definedName name="Z_E3A434A5_DE13_11D2_A38D_0020AF4B861F_.wvu.Cols" localSheetId="17" hidden="1">#REF!,#REF!</definedName>
    <definedName name="Z_E3A434A5_DE13_11D2_A38D_0020AF4B861F_.wvu.Cols" hidden="1">#REF!,#REF!</definedName>
    <definedName name="zapato" localSheetId="18">[12]RECIBOS!#REF!</definedName>
    <definedName name="zapato" localSheetId="1">[12]RECIBOS!#REF!</definedName>
    <definedName name="zapato" localSheetId="2">[12]RECIBOS!#REF!</definedName>
    <definedName name="zapato" localSheetId="4">[12]RECIBOS!#REF!</definedName>
    <definedName name="zapato" localSheetId="5">[12]RECIBOS!#REF!</definedName>
    <definedName name="zapato" localSheetId="6">[12]RECIBOS!#REF!</definedName>
    <definedName name="zapato" localSheetId="15">[12]RECIBOS!#REF!</definedName>
    <definedName name="zapato" localSheetId="19">[12]RECIBOS!#REF!</definedName>
    <definedName name="zapato" localSheetId="17">[12]RECIBOS!#REF!</definedName>
    <definedName name="zapato">[12]RECIBOS!#REF!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63" l="1"/>
  <c r="N54" i="63"/>
  <c r="L54" i="63"/>
  <c r="E54" i="63"/>
  <c r="D54" i="63"/>
  <c r="F54" i="63" s="1"/>
  <c r="Q54" i="62"/>
  <c r="N54" i="62"/>
  <c r="L54" i="62"/>
  <c r="E54" i="62"/>
  <c r="D54" i="62"/>
  <c r="F54" i="62" s="1"/>
  <c r="S54" i="61"/>
  <c r="E54" i="61"/>
  <c r="D54" i="61"/>
  <c r="F54" i="61" s="1"/>
  <c r="H13" i="56" l="1"/>
  <c r="H69" i="29" l="1"/>
  <c r="A69" i="29"/>
  <c r="H23" i="29"/>
  <c r="A23" i="29"/>
  <c r="G23" i="58" l="1"/>
  <c r="A23" i="58"/>
  <c r="D33" i="1" l="1"/>
  <c r="F105" i="56" l="1"/>
  <c r="I105" i="56" s="1"/>
  <c r="F104" i="56"/>
  <c r="I104" i="56" s="1"/>
  <c r="F103" i="56"/>
  <c r="I103" i="56" s="1"/>
  <c r="F102" i="56"/>
  <c r="I102" i="56" s="1"/>
  <c r="F101" i="56"/>
  <c r="I101" i="56" s="1"/>
  <c r="F100" i="56"/>
  <c r="I100" i="56" s="1"/>
  <c r="F99" i="56"/>
  <c r="I99" i="56" s="1"/>
  <c r="H98" i="56"/>
  <c r="G98" i="56"/>
  <c r="E98" i="56"/>
  <c r="D98" i="56"/>
  <c r="F97" i="56"/>
  <c r="I97" i="56" s="1"/>
  <c r="F96" i="56"/>
  <c r="I96" i="56" s="1"/>
  <c r="F95" i="56"/>
  <c r="I95" i="56" s="1"/>
  <c r="I94" i="56" s="1"/>
  <c r="H94" i="56"/>
  <c r="G94" i="56"/>
  <c r="E94" i="56"/>
  <c r="D94" i="56"/>
  <c r="F93" i="56"/>
  <c r="I93" i="56" s="1"/>
  <c r="F92" i="56"/>
  <c r="I92" i="56" s="1"/>
  <c r="F91" i="56"/>
  <c r="I91" i="56" s="1"/>
  <c r="F90" i="56"/>
  <c r="I90" i="56" s="1"/>
  <c r="F89" i="56"/>
  <c r="I89" i="56" s="1"/>
  <c r="F88" i="56"/>
  <c r="I88" i="56" s="1"/>
  <c r="F87" i="56"/>
  <c r="F86" i="56"/>
  <c r="I86" i="56" s="1"/>
  <c r="H85" i="56"/>
  <c r="G85" i="56"/>
  <c r="E85" i="56"/>
  <c r="D85" i="56"/>
  <c r="F84" i="56"/>
  <c r="I84" i="56" s="1"/>
  <c r="F83" i="56"/>
  <c r="F82" i="56"/>
  <c r="I82" i="56" s="1"/>
  <c r="H81" i="56"/>
  <c r="G81" i="56"/>
  <c r="E81" i="56"/>
  <c r="D81" i="56"/>
  <c r="F80" i="56"/>
  <c r="I80" i="56" s="1"/>
  <c r="F79" i="56"/>
  <c r="I79" i="56" s="1"/>
  <c r="F78" i="56"/>
  <c r="I78" i="56" s="1"/>
  <c r="F77" i="56"/>
  <c r="I77" i="56" s="1"/>
  <c r="F76" i="56"/>
  <c r="I76" i="56" s="1"/>
  <c r="F75" i="56"/>
  <c r="I75" i="56" s="1"/>
  <c r="F74" i="56"/>
  <c r="I74" i="56" s="1"/>
  <c r="F73" i="56"/>
  <c r="F72" i="56"/>
  <c r="I72" i="56" s="1"/>
  <c r="H71" i="56"/>
  <c r="G71" i="56"/>
  <c r="E71" i="56"/>
  <c r="D71" i="56"/>
  <c r="F70" i="56"/>
  <c r="I70" i="56" s="1"/>
  <c r="F69" i="56"/>
  <c r="I69" i="56" s="1"/>
  <c r="F68" i="56"/>
  <c r="I68" i="56" s="1"/>
  <c r="F67" i="56"/>
  <c r="I67" i="56" s="1"/>
  <c r="F66" i="56"/>
  <c r="I66" i="56" s="1"/>
  <c r="F65" i="56"/>
  <c r="I65" i="56" s="1"/>
  <c r="F64" i="56"/>
  <c r="I64" i="56" s="1"/>
  <c r="F63" i="56"/>
  <c r="F62" i="56"/>
  <c r="I62" i="56" s="1"/>
  <c r="H61" i="56"/>
  <c r="G61" i="56"/>
  <c r="E61" i="56"/>
  <c r="D61" i="56"/>
  <c r="F60" i="56"/>
  <c r="I60" i="56" s="1"/>
  <c r="F59" i="56"/>
  <c r="I59" i="56" s="1"/>
  <c r="F58" i="56"/>
  <c r="I58" i="56" s="1"/>
  <c r="F57" i="56"/>
  <c r="I57" i="56" s="1"/>
  <c r="F56" i="56"/>
  <c r="I56" i="56" s="1"/>
  <c r="F55" i="56"/>
  <c r="I55" i="56" s="1"/>
  <c r="F54" i="56"/>
  <c r="I54" i="56" s="1"/>
  <c r="F53" i="56"/>
  <c r="F52" i="56"/>
  <c r="I52" i="56" s="1"/>
  <c r="H51" i="56"/>
  <c r="G51" i="56"/>
  <c r="E51" i="56"/>
  <c r="D51" i="56"/>
  <c r="F50" i="56"/>
  <c r="I50" i="56" s="1"/>
  <c r="F49" i="56"/>
  <c r="I49" i="56" s="1"/>
  <c r="F48" i="56"/>
  <c r="I48" i="56" s="1"/>
  <c r="F47" i="56"/>
  <c r="I47" i="56" s="1"/>
  <c r="F46" i="56"/>
  <c r="I46" i="56" s="1"/>
  <c r="F45" i="56"/>
  <c r="I45" i="56" s="1"/>
  <c r="F44" i="56"/>
  <c r="I44" i="56" s="1"/>
  <c r="F43" i="56"/>
  <c r="F42" i="56"/>
  <c r="I42" i="56" s="1"/>
  <c r="H41" i="56"/>
  <c r="G41" i="56"/>
  <c r="E41" i="56"/>
  <c r="D41" i="56"/>
  <c r="F40" i="56"/>
  <c r="I40" i="56" s="1"/>
  <c r="F39" i="56"/>
  <c r="I39" i="56" s="1"/>
  <c r="F38" i="56"/>
  <c r="I38" i="56" s="1"/>
  <c r="F37" i="56"/>
  <c r="I37" i="56" s="1"/>
  <c r="F36" i="56"/>
  <c r="I36" i="56" s="1"/>
  <c r="F35" i="56"/>
  <c r="F34" i="56"/>
  <c r="I34" i="56" s="1"/>
  <c r="H33" i="56"/>
  <c r="G33" i="56"/>
  <c r="E33" i="56"/>
  <c r="D33" i="56"/>
  <c r="E106" i="56" l="1"/>
  <c r="F33" i="56"/>
  <c r="F51" i="56"/>
  <c r="G106" i="56"/>
  <c r="F61" i="56"/>
  <c r="H106" i="56"/>
  <c r="F71" i="56"/>
  <c r="F85" i="56"/>
  <c r="F98" i="56"/>
  <c r="D106" i="56"/>
  <c r="F41" i="56"/>
  <c r="F106" i="56" s="1"/>
  <c r="F81" i="56"/>
  <c r="I98" i="56"/>
  <c r="F94" i="56"/>
  <c r="I35" i="56"/>
  <c r="I33" i="56" s="1"/>
  <c r="I43" i="56"/>
  <c r="I41" i="56" s="1"/>
  <c r="I53" i="56"/>
  <c r="I51" i="56" s="1"/>
  <c r="I63" i="56"/>
  <c r="I61" i="56" s="1"/>
  <c r="I73" i="56"/>
  <c r="I71" i="56" s="1"/>
  <c r="I83" i="56"/>
  <c r="I81" i="56" s="1"/>
  <c r="I87" i="56"/>
  <c r="I85" i="56" s="1"/>
  <c r="I106" i="56" l="1"/>
  <c r="G35" i="37" l="1"/>
  <c r="H35" i="37"/>
  <c r="D34" i="36"/>
  <c r="O19" i="48"/>
  <c r="T19" i="48"/>
  <c r="AI19" i="48"/>
  <c r="A31" i="27"/>
  <c r="A34" i="28"/>
  <c r="A35" i="25"/>
  <c r="A35" i="24"/>
  <c r="A35" i="23"/>
  <c r="A35" i="22"/>
  <c r="A28" i="53"/>
  <c r="A28" i="52"/>
  <c r="A33" i="15"/>
  <c r="A32" i="51"/>
  <c r="A32" i="50"/>
  <c r="K33" i="54"/>
  <c r="E33" i="54"/>
  <c r="A33" i="54"/>
  <c r="F28" i="53"/>
  <c r="F28" i="52"/>
  <c r="F32" i="51"/>
  <c r="F32" i="50"/>
  <c r="AJ19" i="48" l="1"/>
  <c r="O17" i="48"/>
  <c r="O18" i="48"/>
  <c r="K42" i="48" l="1"/>
  <c r="AI41" i="48"/>
  <c r="T41" i="48"/>
  <c r="O41" i="48"/>
  <c r="AI40" i="48"/>
  <c r="T40" i="48"/>
  <c r="O40" i="48"/>
  <c r="AI39" i="48"/>
  <c r="T39" i="48"/>
  <c r="O39" i="48"/>
  <c r="AI38" i="48"/>
  <c r="T38" i="48"/>
  <c r="O38" i="48"/>
  <c r="AI37" i="48"/>
  <c r="T37" i="48"/>
  <c r="O37" i="48"/>
  <c r="AI36" i="48"/>
  <c r="T36" i="48"/>
  <c r="O36" i="48"/>
  <c r="AI35" i="48"/>
  <c r="T35" i="48"/>
  <c r="O35" i="48"/>
  <c r="AI34" i="48"/>
  <c r="T34" i="48"/>
  <c r="O34" i="48"/>
  <c r="AI33" i="48"/>
  <c r="T33" i="48"/>
  <c r="O33" i="48"/>
  <c r="AI32" i="48"/>
  <c r="T32" i="48"/>
  <c r="O32" i="48"/>
  <c r="AI31" i="48"/>
  <c r="T31" i="48"/>
  <c r="O31" i="48"/>
  <c r="AI30" i="48"/>
  <c r="T30" i="48"/>
  <c r="O30" i="48"/>
  <c r="AI29" i="48"/>
  <c r="T29" i="48"/>
  <c r="O29" i="48"/>
  <c r="AI28" i="48"/>
  <c r="T28" i="48"/>
  <c r="O28" i="48"/>
  <c r="AI27" i="48"/>
  <c r="T27" i="48"/>
  <c r="O27" i="48"/>
  <c r="AI26" i="48"/>
  <c r="T26" i="48"/>
  <c r="O26" i="48"/>
  <c r="AI25" i="48"/>
  <c r="T25" i="48"/>
  <c r="O25" i="48"/>
  <c r="AI24" i="48"/>
  <c r="T24" i="48"/>
  <c r="O24" i="48"/>
  <c r="AI23" i="48"/>
  <c r="T23" i="48"/>
  <c r="O23" i="48"/>
  <c r="AI22" i="48"/>
  <c r="T22" i="48"/>
  <c r="O22" i="48"/>
  <c r="AI21" i="48"/>
  <c r="T21" i="48"/>
  <c r="O21" i="48"/>
  <c r="AI20" i="48"/>
  <c r="T20" i="48"/>
  <c r="O20" i="48"/>
  <c r="AI18" i="48"/>
  <c r="AJ18" i="48" s="1"/>
  <c r="T18" i="48"/>
  <c r="Z19" i="48" s="1"/>
  <c r="AI17" i="48"/>
  <c r="AJ17" i="48" s="1"/>
  <c r="T17" i="48"/>
  <c r="AJ38" i="48" l="1"/>
  <c r="AJ40" i="48"/>
  <c r="AJ29" i="48"/>
  <c r="AJ37" i="48"/>
  <c r="AJ26" i="48"/>
  <c r="AJ28" i="48"/>
  <c r="AJ32" i="48"/>
  <c r="AJ20" i="48"/>
  <c r="AJ24" i="48"/>
  <c r="AJ23" i="48"/>
  <c r="AJ22" i="48"/>
  <c r="AJ31" i="48"/>
  <c r="AJ34" i="48"/>
  <c r="AJ36" i="48"/>
  <c r="AJ21" i="48"/>
  <c r="AJ30" i="48"/>
  <c r="AJ39" i="48"/>
  <c r="AJ27" i="48"/>
  <c r="AJ35" i="48"/>
  <c r="AJ25" i="48"/>
  <c r="AJ33" i="48"/>
  <c r="AJ41" i="48"/>
  <c r="C33" i="1"/>
  <c r="A33" i="1"/>
  <c r="H33" i="1"/>
  <c r="F35" i="37" l="1"/>
  <c r="C35" i="37"/>
  <c r="B35" i="37"/>
  <c r="A35" i="37"/>
  <c r="H46" i="29" l="1"/>
  <c r="A46" i="29"/>
  <c r="I34" i="28" l="1"/>
  <c r="J34" i="28"/>
  <c r="H34" i="28"/>
  <c r="G31" i="27"/>
  <c r="I35" i="26"/>
  <c r="G35" i="26"/>
  <c r="A35" i="26"/>
  <c r="J35" i="25"/>
  <c r="G35" i="25"/>
  <c r="I35" i="24"/>
  <c r="G35" i="24"/>
  <c r="I35" i="23"/>
  <c r="G35" i="23"/>
  <c r="I35" i="22"/>
  <c r="G35" i="22"/>
  <c r="I33" i="15" l="1"/>
  <c r="E33" i="15"/>
</calcChain>
</file>

<file path=xl/sharedStrings.xml><?xml version="1.0" encoding="utf-8"?>
<sst xmlns="http://schemas.openxmlformats.org/spreadsheetml/2006/main" count="1141" uniqueCount="583">
  <si>
    <t>Datos de Cuenta Bancaria</t>
  </si>
  <si>
    <t xml:space="preserve">Fecha de Cancelación </t>
  </si>
  <si>
    <t>Datos del Recurso</t>
  </si>
  <si>
    <t>Nombre</t>
  </si>
  <si>
    <t>Número de Cuenta</t>
  </si>
  <si>
    <t>Datos  Contables</t>
  </si>
  <si>
    <t>Descripción</t>
  </si>
  <si>
    <t>Total</t>
  </si>
  <si>
    <t>EFECTIVO Y EQUIVALENTES</t>
  </si>
  <si>
    <t>REPORTE DE CUENTAS BANCARIAS</t>
  </si>
  <si>
    <t>ANEXO 1</t>
  </si>
  <si>
    <t>Entidad Fiscalizada:</t>
  </si>
  <si>
    <t>Titular:</t>
  </si>
  <si>
    <t>Area Responsable:</t>
  </si>
  <si>
    <t>Tipo</t>
  </si>
  <si>
    <t>Cargo</t>
  </si>
  <si>
    <t>BAJO PROTESTA DE DECIR VERDAD DECLARAMOS QUE LOS DATOS ANOTADOS EN EL FORMATO, SON CORRECTOS Y SON RESPONSABILIDAD DEL EMISOR</t>
  </si>
  <si>
    <t>NOTAS:</t>
  </si>
  <si>
    <t>No contiene las Inversiones Temporales (Hasta 3 meses)</t>
  </si>
  <si>
    <t>Fecha</t>
  </si>
  <si>
    <t>Datos del Cobro Posterior</t>
  </si>
  <si>
    <t>Importe</t>
  </si>
  <si>
    <t>Situación Jurídica</t>
  </si>
  <si>
    <t>Datos del Registo</t>
  </si>
  <si>
    <t>Fecha de Póliza</t>
  </si>
  <si>
    <t>Número de Póliza</t>
  </si>
  <si>
    <t>Datos del Documento</t>
  </si>
  <si>
    <t>Identificador/Referencia/Clave</t>
  </si>
  <si>
    <t>Concepto/Descripción</t>
  </si>
  <si>
    <t>Destino (Especificar el manejo)</t>
  </si>
  <si>
    <t>FIDEICOMISOS, MANDATOS Y CONTRATOS ANALOGOS</t>
  </si>
  <si>
    <t>INTEGRACIÓN DEL SALDO DE INVERSIONES FINANCIERAS A LARGO PLAZO</t>
  </si>
  <si>
    <t>ANEXO 5</t>
  </si>
  <si>
    <t>Datos del Fideicomiso</t>
  </si>
  <si>
    <t>Fecha de Registro de la Póliza</t>
  </si>
  <si>
    <t>Nombre del Fideicomitente</t>
  </si>
  <si>
    <t>Nombre del Fiduciario</t>
  </si>
  <si>
    <t>Nombre del Fideicomisario</t>
  </si>
  <si>
    <t>Objeto del Fideicomiso</t>
  </si>
  <si>
    <t>Fecha de Firma del Contrato</t>
  </si>
  <si>
    <t>Institución Bancaria</t>
  </si>
  <si>
    <t>Fecha de Apertura</t>
  </si>
  <si>
    <t>Vigencia</t>
  </si>
  <si>
    <t>Concepto</t>
  </si>
  <si>
    <t>Periodo de Pago</t>
  </si>
  <si>
    <t>CUENTAS POR PAGAR A CORTO PLAZO</t>
  </si>
  <si>
    <t>SERVICIOS PERSONALES A CORTO PLAZO</t>
  </si>
  <si>
    <t>ANEXO 7</t>
  </si>
  <si>
    <t>Datos del Acreedor</t>
  </si>
  <si>
    <t>PROVEEDORES POR PAGAR A CORTO PLAZO</t>
  </si>
  <si>
    <t>Datos del Proveedor</t>
  </si>
  <si>
    <t>OTRAS CUENTAS POR PAGAR A CORTO PLAZO</t>
  </si>
  <si>
    <t>Datos del Pago Posterior</t>
  </si>
  <si>
    <t xml:space="preserve">RETENCIONES Y CONTRIBUCIONES POR PAGAR A CORTO PLAZO </t>
  </si>
  <si>
    <t>Datos del Pago</t>
  </si>
  <si>
    <t>Folio</t>
  </si>
  <si>
    <t>OTROS PASIVOS  A CORTO Y LARGO PLAZO</t>
  </si>
  <si>
    <t>Acreedor</t>
  </si>
  <si>
    <t>Nombre (banco, arrendadora, casa de bolsa, etc.)</t>
  </si>
  <si>
    <t>Datos del Crédito</t>
  </si>
  <si>
    <t>Disposición (Plazo)</t>
  </si>
  <si>
    <t>Fecha de Vencimiento</t>
  </si>
  <si>
    <t>Nombre de la Cuenta</t>
  </si>
  <si>
    <t>DOCUMENTOS POR PAGAR A CORTO Y LARGO PLAZO</t>
  </si>
  <si>
    <t>Mes</t>
  </si>
  <si>
    <t>CÉDULA DE INGRESOS</t>
  </si>
  <si>
    <t>ANEXO 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</si>
  <si>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</si>
  <si>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</si>
  <si>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</si>
  <si>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</si>
  <si>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</si>
  <si>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</si>
  <si>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</si>
  <si>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</si>
  <si>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</si>
  <si>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</si>
  <si>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</si>
  <si>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</si>
  <si>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 la Institución Bancaria</t>
  </si>
  <si>
    <t>Datos Bancarios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</si>
  <si>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</si>
  <si>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</si>
  <si>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</si>
  <si>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</si>
  <si>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</si>
  <si>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</si>
  <si>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</si>
  <si>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</si>
  <si>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</si>
  <si>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</si>
  <si>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</si>
  <si>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</si>
  <si>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</si>
  <si>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</si>
  <si>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</si>
  <si>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</si>
  <si>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</si>
  <si>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</si>
  <si>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</si>
  <si>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</si>
  <si>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</si>
  <si>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</si>
  <si>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</si>
  <si>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</si>
  <si>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</si>
  <si>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</si>
  <si>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</si>
  <si>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</si>
  <si>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</si>
  <si>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</si>
  <si>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</si>
  <si>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</si>
  <si>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</si>
  <si>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</si>
  <si>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</si>
  <si>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</si>
  <si>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ANEXO 10</t>
  </si>
  <si>
    <t>Fecha de Ingreso</t>
  </si>
  <si>
    <t>Datos del Empleado</t>
  </si>
  <si>
    <t>RFC</t>
  </si>
  <si>
    <t>Percepciones Exentas</t>
  </si>
  <si>
    <t>Percepciones Gravadas</t>
  </si>
  <si>
    <t>ISR Retenido</t>
  </si>
  <si>
    <t>Subsidio para el Empleo</t>
  </si>
  <si>
    <t>Deducciones</t>
  </si>
  <si>
    <t>IMSS</t>
  </si>
  <si>
    <t>INFONAVIT</t>
  </si>
  <si>
    <t>ISSSTE</t>
  </si>
  <si>
    <t>ISSSTEP</t>
  </si>
  <si>
    <t>SAR</t>
  </si>
  <si>
    <t>Total Deducciones</t>
  </si>
  <si>
    <t>NETO A PAGAR</t>
  </si>
  <si>
    <t>Datos del pago Posterior</t>
  </si>
  <si>
    <t>ANEXO 9</t>
  </si>
  <si>
    <t>ANEXO 11</t>
  </si>
  <si>
    <t xml:space="preserve">PROGRAMA ANUAL DE ADQUISICIONES </t>
  </si>
  <si>
    <t>Porcentaje de Presupuesto (a Ejercer por Trimestre)</t>
  </si>
  <si>
    <t>Unidad Responsable</t>
  </si>
  <si>
    <t xml:space="preserve">Cantidad </t>
  </si>
  <si>
    <t>Unidad de Medida</t>
  </si>
  <si>
    <t>I</t>
  </si>
  <si>
    <t>II</t>
  </si>
  <si>
    <t>III</t>
  </si>
  <si>
    <t>IV</t>
  </si>
  <si>
    <t xml:space="preserve">Fecha Estimada de Adquisición </t>
  </si>
  <si>
    <t xml:space="preserve">Tipo de procedimiento </t>
  </si>
  <si>
    <t>ANEXO 12</t>
  </si>
  <si>
    <t>Ejercicio:</t>
  </si>
  <si>
    <t>Tipo de Procedimiento</t>
  </si>
  <si>
    <t xml:space="preserve">Núm. De Contrato </t>
  </si>
  <si>
    <t xml:space="preserve">Objeto del Contrato </t>
  </si>
  <si>
    <t>Importe Contratado</t>
  </si>
  <si>
    <t>Fecha de la Firma del Contrato</t>
  </si>
  <si>
    <t xml:space="preserve">Fecha de la Modificación al Contrato </t>
  </si>
  <si>
    <t xml:space="preserve">Origen de los Recursos </t>
  </si>
  <si>
    <t>Número de Póliza de Fianza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</si>
  <si>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BAJO PROTESTA DE DECIR VERDAD DECLARAMOS QUE LOS DATOS ANOTADOS EN EL FORMATO, SON CORRECTOS Y SON RESPONSABILIDAD DEL EMISOR</t>
    </r>
  </si>
  <si>
    <t>Nombre del Responsable:</t>
  </si>
  <si>
    <t xml:space="preserve">Tipo de Procedimiento </t>
  </si>
  <si>
    <t>Número de Convocatoria</t>
  </si>
  <si>
    <t>Fecha de la convocatoria</t>
  </si>
  <si>
    <t>Origen de los Recursos</t>
  </si>
  <si>
    <t>Nombre de 
Concursantes</t>
  </si>
  <si>
    <t xml:space="preserve">Fecha del Dictamen de Excepción </t>
  </si>
  <si>
    <t xml:space="preserve">Fecha de la Junta de Aclaraciones </t>
  </si>
  <si>
    <t>Concursante Ganador</t>
  </si>
  <si>
    <r>
      <rPr>
        <b/>
        <sz val="11"/>
        <color theme="1"/>
        <rFont val="Calibri"/>
        <family val="2"/>
        <scheme val="minor"/>
      </rPr>
      <t>NOTAS</t>
    </r>
    <r>
      <rPr>
        <sz val="11"/>
        <color theme="1"/>
        <rFont val="Calibri"/>
        <family val="2"/>
        <scheme val="minor"/>
      </rPr>
      <t>:  BAJO PROTESTA DE DECIR VERDAD DECLARAMOS QUE LOS DATOS ANOTADOS EN EL FORMATO, SON CORRECTOS Y SON RESPONSABILIDAD DEL EMISOR</t>
    </r>
  </si>
  <si>
    <t xml:space="preserve">PROCEDIMIENTOS DE ADJUDICACIÓN DE BIENES, ARRENDAMIENTOS Y PRESTACIÓN DE SERVICIOS </t>
  </si>
  <si>
    <t>Nombre del Proveedor</t>
  </si>
  <si>
    <t>Domicilio del Proveedor</t>
  </si>
  <si>
    <t>Representante Legal del Proveedor</t>
  </si>
  <si>
    <t>Importe total pagado</t>
  </si>
  <si>
    <t>Cuenta bancaria</t>
  </si>
  <si>
    <t>Fuente de Financiamiento</t>
  </si>
  <si>
    <t>Importe Máximo</t>
  </si>
  <si>
    <t>Importe Mínimo</t>
  </si>
  <si>
    <t>Tipo de Contrato (por objeto de gasto)</t>
  </si>
  <si>
    <t>Importe con IVA Contratado</t>
  </si>
  <si>
    <t>Importe sin IVA</t>
  </si>
  <si>
    <t>Número de cuenta contable</t>
  </si>
  <si>
    <t>Nombre de cuenta contable</t>
  </si>
  <si>
    <t>Nombre de Carpeta con Integración de los CFDI´S</t>
  </si>
  <si>
    <t>Número de Cuenta Contable de Ingreso</t>
  </si>
  <si>
    <t>Nombre de la Cuenta Contable de Ingreso</t>
  </si>
  <si>
    <t>Columna1</t>
  </si>
  <si>
    <t>Datos de Registro Contable</t>
  </si>
  <si>
    <t>INFORMACIÓN PARA LA DETERMINACIÓN IMPUESTO SOBRE LA RENTA</t>
  </si>
  <si>
    <t>ENTIDAD FISCALIZADA</t>
  </si>
  <si>
    <t xml:space="preserve">CLAVE </t>
  </si>
  <si>
    <t>DEPARTAMENTO</t>
  </si>
  <si>
    <t xml:space="preserve">RESPONSABLE </t>
  </si>
  <si>
    <t>NÚMERO TELEFÓNICO DE CONTACTO</t>
  </si>
  <si>
    <t>FECHA DE REALIZACIÓN</t>
  </si>
  <si>
    <t xml:space="preserve"> </t>
  </si>
  <si>
    <t xml:space="preserve">a) RECURSO EJERCIDO </t>
  </si>
  <si>
    <t>Estatal</t>
  </si>
  <si>
    <t xml:space="preserve">Federal </t>
  </si>
  <si>
    <t>Mixto</t>
  </si>
  <si>
    <t>Otros 
(Especifique Procedencia)</t>
  </si>
  <si>
    <t>Tipo de Recurso</t>
  </si>
  <si>
    <t>(  )</t>
  </si>
  <si>
    <t xml:space="preserve">b) PLANTILLA DE PERSONAL </t>
  </si>
  <si>
    <t>Personal Autorizado</t>
  </si>
  <si>
    <t>Inicio de ejercicio</t>
  </si>
  <si>
    <t>Altas</t>
  </si>
  <si>
    <t>Bajas</t>
  </si>
  <si>
    <t xml:space="preserve">Total de Plantilla </t>
  </si>
  <si>
    <t>*número</t>
  </si>
  <si>
    <t>* número</t>
  </si>
  <si>
    <t>c) RÉGIMEN DE CONTRATACIÓN</t>
  </si>
  <si>
    <t>Base</t>
  </si>
  <si>
    <t>Confianza</t>
  </si>
  <si>
    <t>Asimilados a Salarios</t>
  </si>
  <si>
    <t>Servicios de Honorarios</t>
  </si>
  <si>
    <t>Plantilla</t>
  </si>
  <si>
    <t>d) PERIODICIDAD</t>
  </si>
  <si>
    <t>Semanal</t>
  </si>
  <si>
    <t>Quincenal</t>
  </si>
  <si>
    <t>Mensual</t>
  </si>
  <si>
    <t>Observación</t>
  </si>
  <si>
    <t>Timbrado (CFDI)</t>
  </si>
  <si>
    <t xml:space="preserve">Tarifas aplicables a retenciones </t>
  </si>
  <si>
    <t xml:space="preserve">e) PREVISIÓN SOCIAL </t>
  </si>
  <si>
    <t xml:space="preserve">Tipo </t>
  </si>
  <si>
    <t>Efectivo/Transferencia</t>
  </si>
  <si>
    <t>Monedero electrónico</t>
  </si>
  <si>
    <t xml:space="preserve">Otros </t>
  </si>
  <si>
    <t>Despensa</t>
  </si>
  <si>
    <t>* Otros (en caso de contar con más conceptos agregar celdas necesarias)</t>
  </si>
  <si>
    <t>f) CÁLCULO DE GRATIFICACIÓN ANUAL Y OTRAS PRESTACIONES</t>
  </si>
  <si>
    <t>Retención Art. 96 LISR</t>
  </si>
  <si>
    <t>Retención Art. 174 RISR</t>
  </si>
  <si>
    <t xml:space="preserve">Aguinaldo </t>
  </si>
  <si>
    <t>Prima vacacional</t>
  </si>
  <si>
    <t>g) PAGO DE GRATIFICACIONES</t>
  </si>
  <si>
    <t>Fecha programada de pago (dd/m)</t>
  </si>
  <si>
    <t>Exención (UMAs aplicadas de acuerdo a los pagos generadas)</t>
  </si>
  <si>
    <t>h) AJUSTES ANUALES</t>
  </si>
  <si>
    <t>SÍ</t>
  </si>
  <si>
    <t>NO</t>
  </si>
  <si>
    <t>Realizó Ajuste Anual de acuerdo al artículo 97 de la Ley de ISR</t>
  </si>
  <si>
    <r>
      <rPr>
        <b/>
        <sz val="8"/>
        <color theme="1"/>
        <rFont val="Calibri"/>
        <family val="2"/>
        <scheme val="minor"/>
      </rPr>
      <t>NOTAS</t>
    </r>
    <r>
      <rPr>
        <sz val="8"/>
        <color theme="1"/>
        <rFont val="Calibri"/>
        <family val="2"/>
        <scheme val="minor"/>
      </rPr>
      <t>:BAJO PROTESTA DE DECIR VERDAD DECLARAMOS QUE LOS DATOS ANOTADOS EN EL FORMATO, SON CORRECTOS Y SON RESPONSABILIDAD DEL EMISOR</t>
    </r>
  </si>
  <si>
    <t xml:space="preserve">1.- Datos del Empleado </t>
  </si>
  <si>
    <t xml:space="preserve">Comentarios </t>
  </si>
  <si>
    <t>No. Consecutivo</t>
  </si>
  <si>
    <t xml:space="preserve">Número consecutivo en cada trabajador. </t>
  </si>
  <si>
    <r>
      <rPr>
        <sz val="10"/>
        <color theme="1"/>
        <rFont val="Calibri"/>
        <family val="2"/>
        <scheme val="minor"/>
      </rPr>
      <t>Fecha de Ingreso del servidor público de acuerdo al ingreso del trabajador.</t>
    </r>
    <r>
      <rPr>
        <b/>
        <sz val="10"/>
        <color theme="1"/>
        <rFont val="Calibri"/>
        <family val="2"/>
        <scheme val="minor"/>
      </rPr>
      <t xml:space="preserve"> </t>
    </r>
  </si>
  <si>
    <t>RFC del trabajador</t>
  </si>
  <si>
    <t xml:space="preserve">Nombre completo </t>
  </si>
  <si>
    <t>Nombre completo del servidor público, comenzando por el nombre y apellidos.</t>
  </si>
  <si>
    <t>Nombramiento que integre el expediente de personal deberá anotar el cargo del servidor público.</t>
  </si>
  <si>
    <t>Área a la cual se encuentra adscrito el servidor público.</t>
  </si>
  <si>
    <t>Previsión Social</t>
  </si>
  <si>
    <t>Fuente de Financiamiento:</t>
  </si>
  <si>
    <t>Tipo de Recurso:</t>
  </si>
  <si>
    <t xml:space="preserve">Previsión Social </t>
  </si>
  <si>
    <t xml:space="preserve">Sueldo Percibido
Mensual/Quincenal </t>
  </si>
  <si>
    <t>Columna3</t>
  </si>
  <si>
    <t xml:space="preserve"> Total Percepciones Gravadas</t>
  </si>
  <si>
    <t>Columna6</t>
  </si>
  <si>
    <t>Columna5</t>
  </si>
  <si>
    <t>Columna2</t>
  </si>
  <si>
    <t xml:space="preserve"> Total de Percepciones Exentas </t>
  </si>
  <si>
    <t>Columna11</t>
  </si>
  <si>
    <t>Columna10</t>
  </si>
  <si>
    <t>Columna9</t>
  </si>
  <si>
    <t xml:space="preserve"> Total de Previsión Social </t>
  </si>
  <si>
    <t>Total Base Gravable</t>
  </si>
  <si>
    <t xml:space="preserve">TOTAL DE FEBRERO </t>
  </si>
  <si>
    <t>TOTAL DE MARZO</t>
  </si>
  <si>
    <t>PERSONAL ACTIVO</t>
  </si>
  <si>
    <t>No</t>
  </si>
  <si>
    <t xml:space="preserve"> Clave o Nivel Del Puesto</t>
  </si>
  <si>
    <t xml:space="preserve"> Área de Adscripción</t>
  </si>
  <si>
    <t>BAJAS DE PERSONAL</t>
  </si>
  <si>
    <t xml:space="preserve">1.- Datos del Personal Activo </t>
  </si>
  <si>
    <t xml:space="preserve">No. Expediente </t>
  </si>
  <si>
    <t xml:space="preserve">Número asignado por la Entidad  a cada trabajador </t>
  </si>
  <si>
    <t xml:space="preserve">Clave o Nivel del Puesto </t>
  </si>
  <si>
    <t xml:space="preserve">Denominación o Descripción del Puesto </t>
  </si>
  <si>
    <t xml:space="preserve">El Cargo que ostenta cada servidor Público </t>
  </si>
  <si>
    <t xml:space="preserve">Área de Adscripción </t>
  </si>
  <si>
    <t xml:space="preserve">Área al la que pertenece el trabajador </t>
  </si>
  <si>
    <t xml:space="preserve">Fecha de Baja </t>
  </si>
  <si>
    <t>TOTAL DE ENERO (Mensual)/ TOTAL 1 ERA QUINCENA DE ENERO</t>
  </si>
  <si>
    <t>AUDITORÍA SUPERIOR DEL ESTADO DE PUEBLA</t>
  </si>
  <si>
    <t xml:space="preserve">2.- Datos Baja de Personal  </t>
  </si>
  <si>
    <t>CONTRATOS DE ADQUISICIONES, ARRENDAMIENTOS Y SERVICIOS</t>
  </si>
  <si>
    <t>ANEXO 2</t>
  </si>
  <si>
    <t>Póliza</t>
  </si>
  <si>
    <r>
      <t xml:space="preserve">Fuente de Financiamiento
</t>
    </r>
    <r>
      <rPr>
        <sz val="8"/>
        <color theme="1"/>
        <rFont val="Calibri"/>
        <family val="2"/>
        <scheme val="minor"/>
      </rPr>
      <t>(De acuerdo al Clasificador)</t>
    </r>
  </si>
  <si>
    <t>INTEGRACIÓN DEL SALDO DE DERECHOS A RECIBIR EFECTIVO O EQUIVALENTES</t>
  </si>
  <si>
    <r>
      <t xml:space="preserve">Deudor
</t>
    </r>
    <r>
      <rPr>
        <sz val="8"/>
        <color theme="1"/>
        <rFont val="Calibri"/>
        <family val="2"/>
        <scheme val="minor"/>
      </rPr>
      <t>(En su caso)</t>
    </r>
  </si>
  <si>
    <r>
      <t xml:space="preserve">Fecha de Cobro
</t>
    </r>
    <r>
      <rPr>
        <sz val="8"/>
        <color theme="1"/>
        <rFont val="Calibri"/>
        <family val="2"/>
        <scheme val="minor"/>
      </rPr>
      <t>(En su caso)</t>
    </r>
  </si>
  <si>
    <t>Descripción / Comentarios
(Motivo u origen del registro)</t>
  </si>
  <si>
    <t>Área Responsable:</t>
  </si>
  <si>
    <t>Número Cuenta bancaria (a 10 dígitos)</t>
  </si>
  <si>
    <t>INTEGRACIÓN DEL SALDO DE DERECHOS A RECIBIR BIENESO SERVICIOS</t>
  </si>
  <si>
    <t>ANEXO 3</t>
  </si>
  <si>
    <t>Fecha de cobro o recepción de los bienes o servicios
(En su caso)</t>
  </si>
  <si>
    <t>ANEXO 4</t>
  </si>
  <si>
    <t>INTEGRACIÓN ALTA DE BIENES MUEBLES E INTANGBLES</t>
  </si>
  <si>
    <t>Proveedor</t>
  </si>
  <si>
    <t>INTEGRACIÓN BAJAS DE BIENES MUEBLES E INTANGBLES</t>
  </si>
  <si>
    <t>Motivo de la Baja</t>
  </si>
  <si>
    <t>ANEXO 5A</t>
  </si>
  <si>
    <t xml:space="preserve">Las subcuentas de que integran las cuentas de Bienes Muebles y Activos Intangibles, deberán presentar Subtotales. Además, la suma Total deberá coincidir con el importe de la balanza de comprobación. </t>
  </si>
  <si>
    <t xml:space="preserve">Las subcuentas de Inversiones Financieras de Corto Plazo; Cuentas por Cobrar a Corto Plazo; Deudores Diversos por Cobrar a Corto Plazo; Ingresos por Recuperar a Corto Plazo; Deudores por Anticipos de la Tesorería a Corto Plazo; Préstamos Otorgados a Corto Plazo; y Otros Derechos a Recibir Efectivo o Equivalentes a Corto Plazo, deberán presentar Subtotales. Además, la suma Total deberá coincidir con el saldo de la balanza de comprobación. </t>
  </si>
  <si>
    <t xml:space="preserve">Las subcuentas de Anticipo a Proveedores por Adquisición de Bienes y Prestación de Servicios a Corto Plazo; Anticipo a Proveedores por Adquisición de Bienes Inmuebles y Muebles a Corto Plazo; Anticipo a Proveedores por Adquisición de Bienes Intangibles a Corto Plazo; Anticipo a Contratistas por Obras Públicas a Corto Plazo; y Otros Derechos a Recibir Bienes o Servicios a Corto Plazo, deberán presentar Subtotales. Además, la suma Total deberá coincidir con el saldo de la balanza de comprobación. </t>
  </si>
  <si>
    <t>ANEXO 6</t>
  </si>
  <si>
    <t>ANEXO 6A</t>
  </si>
  <si>
    <t>ANEXO 6F</t>
  </si>
  <si>
    <t>ANEXO 6B</t>
  </si>
  <si>
    <t>ANEXO 6C</t>
  </si>
  <si>
    <t>ANEXO 6D</t>
  </si>
  <si>
    <t>ANEXO 6E</t>
  </si>
  <si>
    <t>Datos del Registro</t>
  </si>
  <si>
    <t>ANEXO 4A</t>
  </si>
  <si>
    <t>Objeto de la Inversión</t>
  </si>
  <si>
    <t>Datos de la Inversión</t>
  </si>
  <si>
    <t>INVERSIONES A LARGO PLAZO</t>
  </si>
  <si>
    <t>PROVISIONES A CORTO Y LARGO PLAZO</t>
  </si>
  <si>
    <t>FUENTE DE INGRESOS: FEDERAL</t>
  </si>
  <si>
    <t>FUENTE DE INGRESOS: ESTATAL</t>
  </si>
  <si>
    <t>FUENTE DE INGRESOS: PROPIOS</t>
  </si>
  <si>
    <t>Nombre de Carpeta con Integración de pólizas contables</t>
  </si>
  <si>
    <t xml:space="preserve">Categoría del Puesto del Trabajador </t>
  </si>
  <si>
    <t>Área de Adscripción</t>
  </si>
  <si>
    <r>
      <t xml:space="preserve">Se deberán agregar columnas de más con cada concepto que integren el total de percepciones gravadas, mismas que deberán coincidir con sus CFDI'S. </t>
    </r>
    <r>
      <rPr>
        <b/>
        <sz val="10"/>
        <color theme="1"/>
        <rFont val="Calibri"/>
        <family val="2"/>
        <scheme val="minor"/>
      </rPr>
      <t>(Art. 94 de LISR y Art. 166 de RISR)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theme="1"/>
        <rFont val="Calibri"/>
        <family val="2"/>
        <scheme val="minor"/>
      </rPr>
      <t>Nota: El sueldo percibido ya sea Mensual o Quincenal se deberá colocar sin "Faltas, Descuentos e Inasistencias"</t>
    </r>
  </si>
  <si>
    <r>
      <t xml:space="preserve">Se deberán agregar columnas de más con cada concepto que integren el total de percepciones exentas, mismas que deberán coincidir con sus CFDI'S. </t>
    </r>
    <r>
      <rPr>
        <b/>
        <sz val="10"/>
        <color theme="1"/>
        <rFont val="Calibri"/>
        <family val="2"/>
        <scheme val="minor"/>
      </rPr>
      <t>(Art. 93 de LISR)</t>
    </r>
  </si>
  <si>
    <r>
      <t xml:space="preserve">Se deberán agregar columnas de más con cada concepto que se considere como "previsión social", mismas que deberán coincidir con sus CFDI'S. </t>
    </r>
    <r>
      <rPr>
        <b/>
        <sz val="10"/>
        <color theme="1"/>
        <rFont val="Calibri"/>
        <family val="2"/>
        <scheme val="minor"/>
      </rPr>
      <t>(Art. 7 y 93 de LISR)</t>
    </r>
  </si>
  <si>
    <r>
      <t xml:space="preserve">Se deberán agregar columnas de más con cada concepto que integren el total de percepciones exentas, mismas que deberán coincidir con sus CFDI'S.
</t>
    </r>
    <r>
      <rPr>
        <b/>
        <sz val="10"/>
        <color theme="1"/>
        <rFont val="Calibri"/>
        <family val="2"/>
        <scheme val="minor"/>
      </rPr>
      <t>(Art. 93 de LISR)</t>
    </r>
  </si>
  <si>
    <r>
      <t xml:space="preserve">Se deberán agregar columnas de más con cada concepto que se considere como "previsión social", mismas que deberán coincidir con sus CFDI'S.
</t>
    </r>
    <r>
      <rPr>
        <b/>
        <sz val="10"/>
        <color theme="1"/>
        <rFont val="Calibri"/>
        <family val="2"/>
        <scheme val="minor"/>
      </rPr>
      <t>(Art. 7 y 93 de LISR)</t>
    </r>
  </si>
  <si>
    <t xml:space="preserve">Se deberán agregar las filas necesarias para su platilla de personal. </t>
  </si>
  <si>
    <t>Otras Deducciones</t>
  </si>
  <si>
    <t>No. Cons.</t>
  </si>
  <si>
    <t>No. Expediente</t>
  </si>
  <si>
    <t xml:space="preserve">PLANTILLA DE PERSONAL </t>
  </si>
  <si>
    <t>Partida Específica</t>
  </si>
  <si>
    <t>Descripción o Concepto del Bien o Servicio</t>
  </si>
  <si>
    <t>Monto Estimado Total (pesos)</t>
  </si>
  <si>
    <t xml:space="preserve"> Denominación o Descripción del Puesto</t>
  </si>
  <si>
    <t>Núm. de Fallo</t>
  </si>
  <si>
    <t xml:space="preserve">Núm. de Contrato </t>
  </si>
  <si>
    <t>Núm. de Póliza de Fianza</t>
  </si>
  <si>
    <t>Acta Constitutiva</t>
  </si>
  <si>
    <t>Núm. de Acta de Presentación de Documentación legal y Apertura de Propuestas Técnicas</t>
  </si>
  <si>
    <t>Núm. de Inscripción al Padrón de Proveedores</t>
  </si>
  <si>
    <t>Núm. de oficio Autorización Presupuestal</t>
  </si>
  <si>
    <t>Teléfono del Proveedor</t>
  </si>
  <si>
    <t>Correo electrónico del Proveedor</t>
  </si>
  <si>
    <t>Número de la Constancia del Padrón de Proveedores</t>
  </si>
  <si>
    <t xml:space="preserve">Núm. de Procedimiento </t>
  </si>
  <si>
    <t xml:space="preserve">Núm. de Acta de Apertura de Propuestas Económicas </t>
  </si>
  <si>
    <t xml:space="preserve">Núm. de Dictamen Técnico </t>
  </si>
  <si>
    <t>PROGRAMA PRESUPUESTARIO</t>
  </si>
  <si>
    <t>Nombre del Programa</t>
  </si>
  <si>
    <t>Unidad(es) Responsable(s)</t>
  </si>
  <si>
    <t>Costo Total del Programa de Recursos No etiquetados</t>
  </si>
  <si>
    <t>RECURSOS FISCALES</t>
  </si>
  <si>
    <t>RECURSOS PROPIOS</t>
  </si>
  <si>
    <t xml:space="preserve">RECURSOS ESTATALES </t>
  </si>
  <si>
    <t>FINANCIAMIENTOS INTERNOS</t>
  </si>
  <si>
    <t>OTROS NO ETIQUETADOS</t>
  </si>
  <si>
    <t>Monto Específico</t>
  </si>
  <si>
    <t>CLASIFICACIÓN FUNCIONAL DEL GASTO</t>
  </si>
  <si>
    <t>CLASIFICACIÓN</t>
  </si>
  <si>
    <t>CONCEPTO</t>
  </si>
  <si>
    <t xml:space="preserve">Finalidad </t>
  </si>
  <si>
    <t xml:space="preserve">Función </t>
  </si>
  <si>
    <t xml:space="preserve">Subfunción </t>
  </si>
  <si>
    <t>CLASIFICACIÓN ADMINISTRATIVA DEL GASTO</t>
  </si>
  <si>
    <t>CODIFICACIÓN 5 DÍGITOS</t>
  </si>
  <si>
    <t>CLASIFICACIÓN TIPO DE GASTO</t>
  </si>
  <si>
    <t>CODIFICACIÓN 1 DÍGITO</t>
  </si>
  <si>
    <t>CLASIFICACIÓN POR OBJETO DEL GASTO</t>
  </si>
  <si>
    <t>Egresos</t>
  </si>
  <si>
    <t>Subejercicio</t>
  </si>
  <si>
    <t>Aprobado</t>
  </si>
  <si>
    <t>Ampliaciones/ (Reducciones)</t>
  </si>
  <si>
    <t xml:space="preserve"> Modificado 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</si>
  <si>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</si>
  <si>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</si>
  <si>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</si>
  <si>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</si>
  <si>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</si>
  <si>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</si>
  <si>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</si>
  <si>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</si>
  <si>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</si>
  <si>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</si>
  <si>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</si>
  <si>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</si>
  <si>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</si>
  <si>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</si>
  <si>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</si>
  <si>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</si>
  <si>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</si>
  <si>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</si>
  <si>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</si>
  <si>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</si>
  <si>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</si>
  <si>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</si>
  <si>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</si>
  <si>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</si>
  <si>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</t>
  </si>
  <si>
    <t>Provisiones para Contingencias y Otras</t>
  </si>
  <si>
    <t>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</si>
  <si>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</si>
  <si>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</si>
  <si>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</si>
  <si>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</si>
  <si>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</si>
  <si>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</si>
  <si>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</si>
  <si>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</si>
  <si>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</si>
  <si>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</si>
  <si>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</si>
  <si>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</si>
  <si>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</si>
  <si>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Descripción de la Codificación</t>
  </si>
  <si>
    <r>
      <t xml:space="preserve">Número de subcuenta contable
 </t>
    </r>
    <r>
      <rPr>
        <sz val="8"/>
        <color theme="1"/>
        <rFont val="Calibri"/>
        <family val="2"/>
        <scheme val="minor"/>
      </rPr>
      <t>(hasta seis dígitos)</t>
    </r>
  </si>
  <si>
    <t>Nombre de subcuenta contable</t>
  </si>
  <si>
    <t>Personas autorizadas (Nombres)</t>
  </si>
  <si>
    <t xml:space="preserve">Las subcuentas de Bancos/Tesorería; Bancos /Dependencia y otros; Fondos con Afectación Especifica; Depósitos de Fondos de Terceros en Garantía y/o Administración; y Otros Efectivos y Equivalentes, deberán presentar Subtotales; además, la suma Total deberá coincidir con el saldo de la balanza de comprobación. </t>
  </si>
  <si>
    <t>Importe mensual (momento recaudado)</t>
  </si>
  <si>
    <t>Numero de Subcuenta Contable del Banco
(hasta seis dígitos)</t>
  </si>
  <si>
    <t>Número de la Cuenta Bancaria
 (a diez dígitos)</t>
  </si>
  <si>
    <t>Numero de Subcuenta Contable de Caja
(hasta seis dígitos)</t>
  </si>
  <si>
    <t>Nombre del Servidor Público Responsable del efectivo en Caja</t>
  </si>
  <si>
    <t>Información de Entradas de Efectivo</t>
  </si>
  <si>
    <t>Fecha de Baja</t>
  </si>
  <si>
    <t>Fecha de Baja del servidor público</t>
  </si>
  <si>
    <t>Fecha de ingreso del servidor público de acuerdo al alta del trabajador.</t>
  </si>
  <si>
    <t>Fecha de baja del servidor público.</t>
  </si>
  <si>
    <t>RFC del trabajador.</t>
  </si>
  <si>
    <t>Número asignado por la Entidad  a cada trabajador.</t>
  </si>
  <si>
    <t>El Cargo que ostenta cada servidor Público.</t>
  </si>
  <si>
    <t>Área al la que pertenece el trabajador.</t>
  </si>
  <si>
    <r>
      <t xml:space="preserve">Nombre completo
</t>
    </r>
    <r>
      <rPr>
        <sz val="9"/>
        <color theme="1"/>
        <rFont val="Calibri"/>
        <family val="2"/>
        <scheme val="minor"/>
      </rPr>
      <t>Apellido paterno Apellido Materno Nombre(s)</t>
    </r>
  </si>
  <si>
    <t>Nombre completo del servidor público, comenzando por Apellido paterno Apellido Materno Nombre(s).</t>
  </si>
  <si>
    <t>Tipo de Contratación</t>
  </si>
  <si>
    <r>
      <t xml:space="preserve">Días laborados 
</t>
    </r>
    <r>
      <rPr>
        <sz val="10"/>
        <color theme="1"/>
        <rFont val="Calibri"/>
        <family val="2"/>
        <scheme val="minor"/>
      </rPr>
      <t>(del periodo)</t>
    </r>
  </si>
  <si>
    <t>Salario Diario conforme al tabulador</t>
  </si>
  <si>
    <t>Prima Vacacional</t>
  </si>
  <si>
    <t>Aguinaldo</t>
  </si>
  <si>
    <t>Aguinaldo Exento</t>
  </si>
  <si>
    <t>Días laborados (del periodo)</t>
  </si>
  <si>
    <t>Indicar Confianza; Base; Honorarios; entre otros, de acuerdo a la contratación.</t>
  </si>
  <si>
    <t>Señalar los días laborados del periodo reportado sobre los que se cálculo el sueldo.</t>
  </si>
  <si>
    <t>Señalar el salario diario conforme al tabulador autorizado sobre el que se realizó el cálculo el sueldo.</t>
  </si>
  <si>
    <t>Número de la Suncuenta Contable del Ingreso</t>
  </si>
  <si>
    <t>Nombre de la Subcuenta Contable del Ingreso</t>
  </si>
  <si>
    <t>Nombre de Carpeta con integración de pólizas contables y soporte documental</t>
  </si>
  <si>
    <t>CÉDULA DE INGRESOS / CONVENIOS</t>
  </si>
  <si>
    <t>ANEXO 7A</t>
  </si>
  <si>
    <t>CONVENIO: (Nombre del Convenio)</t>
  </si>
  <si>
    <t>Deberá presentar integración por Convenio realizado en el ejercicio fiscal 2023, así como remitir soporte documental y oficio de suficiencia presupuestal respectivo.</t>
  </si>
  <si>
    <t>Concepto de Ingreso 
(fondo, programa, transferencia, subsidio u otros)</t>
  </si>
  <si>
    <t>2024 (del 01 de Enero al 31 de Diciembre de 2024)</t>
  </si>
  <si>
    <t>Saldo al 01/01/2024</t>
  </si>
  <si>
    <t>Saldo al 31/12/2024</t>
  </si>
  <si>
    <t>Saldo 
(al 31/12/2024)</t>
  </si>
  <si>
    <t>Saldo Contable al 31/12/2024</t>
  </si>
  <si>
    <t>Saldo estado cta al 31/12/2024</t>
  </si>
  <si>
    <t>Importe al 31/12/2024</t>
  </si>
  <si>
    <t>Saldo (al 31/dic/2024)</t>
  </si>
  <si>
    <t>Saldo (a corto plazo al 31/dic/2024)</t>
  </si>
  <si>
    <t>Saldo (a largo plazo al 31/dic/2024)</t>
  </si>
  <si>
    <t>NOMINAS QUINCENALES O MENSUALES DEL EJERCICIO FISCAL 2024</t>
  </si>
  <si>
    <t>*NOTA: ESTA CÉDULA SE DEBERÁ PROPORCIONAR POR CADA MES O QUINCENA, DE ACUERDO CON LA DETERMINACIÓN DEL CÁLCULO DEL ISR QUE REALICE CONFORME AL ANEXO 8 DE LA RESOLUCIÓN MISCELÁNEA FISCAL PARA 2024.</t>
  </si>
  <si>
    <t>DEL 01 DE ENERO AL 31 DE DICIEMBRE DE 2024</t>
  </si>
  <si>
    <t>ANEXO 8A</t>
  </si>
  <si>
    <t xml:space="preserve">Entidad Fiscalizada: </t>
  </si>
  <si>
    <t>Logo Entidad Fiscalizada</t>
  </si>
  <si>
    <t>REPORTE DE OBRAS Y SERVICIOS RELACIONADOS POR CONTRATO</t>
  </si>
  <si>
    <t xml:space="preserve">ANEXO A </t>
  </si>
  <si>
    <t>Datos Generales</t>
  </si>
  <si>
    <t>Recursos (Monto)</t>
  </si>
  <si>
    <t>Proceso de Licitación</t>
  </si>
  <si>
    <t>Contrato</t>
  </si>
  <si>
    <t>Periodo de ejecución real</t>
  </si>
  <si>
    <t>Convenio modificatorio</t>
  </si>
  <si>
    <t>Registros Contables</t>
  </si>
  <si>
    <t>Núm. De Obra/Servicio</t>
  </si>
  <si>
    <t>Nombre de la Obra/Servicio</t>
  </si>
  <si>
    <t>Federales</t>
  </si>
  <si>
    <r>
      <t>Estatales/ Municipales</t>
    </r>
    <r>
      <rPr>
        <sz val="7"/>
        <rFont val="Arial"/>
        <family val="2"/>
      </rPr>
      <t xml:space="preserve">
(según corresponda)</t>
    </r>
  </si>
  <si>
    <t xml:space="preserve"> Fiscales/
Propios</t>
  </si>
  <si>
    <t>Otros</t>
  </si>
  <si>
    <t>Especificar: Fondo / Programa</t>
  </si>
  <si>
    <t>No. de Cuenta bancaria</t>
  </si>
  <si>
    <t>Tipo de Adjudicación</t>
  </si>
  <si>
    <t xml:space="preserve">Fecha de Firma de Contrato </t>
  </si>
  <si>
    <t xml:space="preserve">Importe del Contrato </t>
  </si>
  <si>
    <t xml:space="preserve">Inicio </t>
  </si>
  <si>
    <t xml:space="preserve">Término </t>
  </si>
  <si>
    <t xml:space="preserve">Contratista o Prestador del Servicio </t>
  </si>
  <si>
    <t>Inicio</t>
  </si>
  <si>
    <t>Término</t>
  </si>
  <si>
    <t xml:space="preserve"> Numero de Convenios modificatorios celebrados</t>
  </si>
  <si>
    <t>Cuenta de Registro Contable</t>
  </si>
  <si>
    <t>Nombre de Cuenta de Registro Contable</t>
  </si>
  <si>
    <t>Situación Física de la obra</t>
  </si>
  <si>
    <t>REPORTE DE OBRAS POR ADMINISTRACIÓN DIRECTA</t>
  </si>
  <si>
    <t>ANEXO B</t>
  </si>
  <si>
    <t>Proceso de Adjudicación de Materiales</t>
  </si>
  <si>
    <t xml:space="preserve">Contrato por adquisiciones </t>
  </si>
  <si>
    <t xml:space="preserve">Mano de Obra </t>
  </si>
  <si>
    <t>Periodo de ejecución</t>
  </si>
  <si>
    <t>Núm. De Obra</t>
  </si>
  <si>
    <t>Nombre de la Obra</t>
  </si>
  <si>
    <t xml:space="preserve"> Fiscales/ Propios</t>
  </si>
  <si>
    <t>Importe del Contrato 
(A)</t>
  </si>
  <si>
    <t>Proveedor(es)</t>
  </si>
  <si>
    <t>Importe pagado por mano de obra 
(B)</t>
  </si>
  <si>
    <t>Importe total pagado
(A+B)</t>
  </si>
  <si>
    <t>Estatales</t>
  </si>
  <si>
    <t>INSTRUCTIVO DE LLENADO</t>
  </si>
  <si>
    <t>NÚMERO</t>
  </si>
  <si>
    <t>DESCRIPCIÓN</t>
  </si>
  <si>
    <t xml:space="preserve">Entidad Fiscalizada </t>
  </si>
  <si>
    <t>Nombre oficial de la Entidad Fiscalizada.</t>
  </si>
  <si>
    <t>Titular</t>
  </si>
  <si>
    <t>Nombre del representante del sujeto de revisión obligado.</t>
  </si>
  <si>
    <t xml:space="preserve">Área Responsable </t>
  </si>
  <si>
    <t>Nombre oficial del área o dirección responsable en materia de obra pública.</t>
  </si>
  <si>
    <t>Nombre del Responsable</t>
  </si>
  <si>
    <t>Nombre del representante del área o dirección responsable en materia de obra pública..</t>
  </si>
  <si>
    <t>Ejercicio</t>
  </si>
  <si>
    <t>Año fiscal en revisión.</t>
  </si>
  <si>
    <t>Logo</t>
  </si>
  <si>
    <t>Insertar el logotipo oficial.</t>
  </si>
  <si>
    <t>Número De Obra.</t>
  </si>
  <si>
    <t>Número de la obra que asigne el sujeto de revisión o el que asigne la dependencia que libera el recurso.</t>
  </si>
  <si>
    <t>Nombre de la Obra.</t>
  </si>
  <si>
    <t>Indicar el nombre completo de la obra.</t>
  </si>
  <si>
    <t>Federales.</t>
  </si>
  <si>
    <t>Importe asignado de recursos Federales (FAISMUN, FORTAMUN, PARTICIPACIONES o Programa Federal).</t>
  </si>
  <si>
    <t>Estatales/Municipales (según corresponda).</t>
  </si>
  <si>
    <t>Importe asignado de recursos Estatales (Recursos provenientes de convenios con Gobierno del Estado de Puebla).</t>
  </si>
  <si>
    <t>Fiscales/Propios.</t>
  </si>
  <si>
    <t>Importe asignado de Recursos Fiscales/Propios de la Entidad.</t>
  </si>
  <si>
    <t>Otros.</t>
  </si>
  <si>
    <t>Importe asignado de recursos diferentes a Federales, Estatales y Recursos Fiscales (HIDROCARBUROS, PROSANEAR, PRODDER, INAH Etc.)</t>
  </si>
  <si>
    <t>Especificar: Fondo/Programa.</t>
  </si>
  <si>
    <t>Fuente de financiamiento a la que corresponde el Importe (FAISMUN, FORTAMUN, PARTICIPACIONES, Nombre convenio Estatal, Recursos Fiscales, Etc.).</t>
  </si>
  <si>
    <t>Número de cuenta bancaria.</t>
  </si>
  <si>
    <t>Número de la cuenta(s) bancaria(s) con la que se pagó el importe de la obra.</t>
  </si>
  <si>
    <t>Proceso de adjudicación de materiales</t>
  </si>
  <si>
    <t>Tipo de adjudicación.</t>
  </si>
  <si>
    <t>Señalar la modalidad de adjuducación (Licitación Pública, Invitación a cuando menos 5, Invitación a 3 cuando menos ó Adjudicación Directa).</t>
  </si>
  <si>
    <t>Contrato por adquisiciones</t>
  </si>
  <si>
    <t>Fecha de firma del contrato.</t>
  </si>
  <si>
    <t>Fecha de firma del contrato por parte del proveedor y la entidad contratante.</t>
  </si>
  <si>
    <t>Importe del contrato (A).</t>
  </si>
  <si>
    <t>Importe del contrato correspondiente a la adquisición de materiales, herramientas y equipo.</t>
  </si>
  <si>
    <t>Nombre del proveedor (persona física o moral).</t>
  </si>
  <si>
    <t>Mano de obra</t>
  </si>
  <si>
    <t>Importe pagado por mano de obra (B)</t>
  </si>
  <si>
    <t>Importe total pagado por mano de obra al témino de la obra.</t>
  </si>
  <si>
    <t>Fecha de inicio de los trabajos.</t>
  </si>
  <si>
    <t>Fecha de témino de los trabajos.</t>
  </si>
  <si>
    <t>Importe total pagado (A+B)</t>
  </si>
  <si>
    <t>Importe total pagado al término de la obra (adquisiciones+mano de obra).</t>
  </si>
  <si>
    <t>Número de la cuenta en la que se refleje el registro de la obra, conforme al Listado de Cuentas, utilizado por el sujeto de revisión.</t>
  </si>
  <si>
    <t>Nombre de la cuenta en la que se refleje el registro de la obra, conforme al Listado de Cuentas, utilizado por el sujeto de revisión.</t>
  </si>
  <si>
    <t>Situación física de la obra</t>
  </si>
  <si>
    <t xml:space="preserve">Indicar si la obra se encuentra terminada y operando, terminada sin operar, en proceso, suspendida o abandonada. </t>
  </si>
  <si>
    <t>Notas:</t>
  </si>
  <si>
    <t>Ninguna celda deberá quedar vacía.</t>
  </si>
  <si>
    <t>En caso de no aplicar deberá colocar "N/A" (para celdas de texto) o "$0.00" (para celdas monetarias).</t>
  </si>
  <si>
    <t>Importe Federal</t>
  </si>
  <si>
    <t>Importe Estatal</t>
  </si>
  <si>
    <t>Importe Propios</t>
  </si>
  <si>
    <r>
      <t xml:space="preserve">Importe 
Otro 
</t>
    </r>
    <r>
      <rPr>
        <sz val="9"/>
        <color theme="1"/>
        <rFont val="Calibri"/>
        <family val="2"/>
        <scheme val="minor"/>
      </rPr>
      <t>(Especifique)</t>
    </r>
  </si>
  <si>
    <t xml:space="preserve"> Importe Federal</t>
  </si>
  <si>
    <t xml:space="preserve"> Importe Estatal</t>
  </si>
  <si>
    <t xml:space="preserve"> Importe Propios</t>
  </si>
  <si>
    <t xml:space="preserve"> Importe 
Otro 
(Especifique)</t>
  </si>
  <si>
    <t>Importe total pagado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</si>
</sst>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$-80A]* #,##0.00_-;\-[$$-80A]* #,##0.00_-;_-[$$-80A]* &quot;-&quot;??_-;_-@_-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Verdana"/>
      <family val="2"/>
    </font>
    <font>
      <b/>
      <sz val="7"/>
      <color rgb="FF000000"/>
      <name val="Verdana"/>
      <family val="2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u/>
      <sz val="7"/>
      <color theme="1"/>
      <name val="Verdana"/>
      <family val="2"/>
    </font>
    <font>
      <sz val="7"/>
      <color rgb="FF000000"/>
      <name val="Verdana"/>
      <family val="2"/>
    </font>
    <font>
      <sz val="6"/>
      <color rgb="FF000000"/>
      <name val="Verdan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i/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7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rgb="FFF2F2F2"/>
        <bgColor indexed="64"/>
      </patternFill>
    </fill>
    <fill>
      <patternFill patternType="solid">
        <fgColor rgb="FFAA72D4"/>
        <bgColor indexed="64"/>
      </patternFill>
    </fill>
    <fill>
      <patternFill patternType="solid">
        <fgColor theme="2" tint="-9.9978637043366805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9" fontId="1" fillId="0" borderId="0" applyFont="0" applyFill="0" applyBorder="0" applyAlignment="0" applyProtection="0"/>
  </cellStyleXfs>
  <cellXfs count="39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3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8" xfId="0" applyBorder="1"/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14" fontId="0" fillId="0" borderId="0" xfId="0" applyNumberFormat="1" applyProtection="1">
      <protection locked="0"/>
    </xf>
    <xf numFmtId="44" fontId="0" fillId="0" borderId="0" xfId="0" applyNumberFormat="1"/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3" fillId="0" borderId="0" xfId="0" applyNumberFormat="1" applyFont="1"/>
    <xf numFmtId="44" fontId="3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vertical="top"/>
      <protection locked="0"/>
    </xf>
    <xf numFmtId="43" fontId="0" fillId="0" borderId="0" xfId="1" applyFont="1" applyAlignment="1" applyProtection="1">
      <alignment vertical="top"/>
      <protection locked="0"/>
    </xf>
    <xf numFmtId="0" fontId="0" fillId="0" borderId="0" xfId="0" applyAlignment="1" applyProtection="1">
      <alignment vertical="top" wrapText="1"/>
      <protection locked="0"/>
    </xf>
    <xf numFmtId="14" fontId="0" fillId="0" borderId="0" xfId="0" applyNumberFormat="1" applyAlignment="1" applyProtection="1">
      <alignment vertical="top" wrapText="1"/>
      <protection locked="0"/>
    </xf>
    <xf numFmtId="43" fontId="0" fillId="0" borderId="0" xfId="1" applyFont="1" applyAlignment="1" applyProtection="1">
      <alignment vertical="top" wrapText="1"/>
      <protection locked="0"/>
    </xf>
    <xf numFmtId="43" fontId="0" fillId="0" borderId="0" xfId="1" applyFont="1" applyAlignment="1" applyProtection="1">
      <alignment horizontal="center" vertical="top"/>
      <protection locked="0"/>
    </xf>
    <xf numFmtId="43" fontId="3" fillId="0" borderId="0" xfId="1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44" fontId="0" fillId="0" borderId="0" xfId="2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3" fontId="9" fillId="0" borderId="0" xfId="0" applyNumberFormat="1" applyFont="1"/>
    <xf numFmtId="44" fontId="9" fillId="0" borderId="0" xfId="0" applyNumberFormat="1" applyFont="1"/>
    <xf numFmtId="0" fontId="2" fillId="0" borderId="14" xfId="0" applyFont="1" applyBorder="1"/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0" fillId="3" borderId="0" xfId="0" applyFill="1"/>
    <xf numFmtId="0" fontId="14" fillId="0" borderId="17" xfId="0" applyFont="1" applyBorder="1" applyAlignment="1">
      <alignment vertical="center"/>
    </xf>
    <xf numFmtId="0" fontId="0" fillId="0" borderId="16" xfId="0" applyBorder="1"/>
    <xf numFmtId="0" fontId="16" fillId="0" borderId="17" xfId="0" applyFont="1" applyBorder="1" applyAlignment="1">
      <alignment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0" fillId="3" borderId="17" xfId="0" applyFill="1" applyBorder="1"/>
    <xf numFmtId="0" fontId="0" fillId="3" borderId="16" xfId="0" applyFill="1" applyBorder="1"/>
    <xf numFmtId="0" fontId="2" fillId="3" borderId="0" xfId="0" applyFont="1" applyFill="1"/>
    <xf numFmtId="0" fontId="14" fillId="3" borderId="0" xfId="0" applyFont="1" applyFill="1"/>
    <xf numFmtId="0" fontId="7" fillId="3" borderId="0" xfId="0" applyFont="1" applyFill="1"/>
    <xf numFmtId="0" fontId="18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center" wrapText="1"/>
    </xf>
    <xf numFmtId="0" fontId="8" fillId="3" borderId="0" xfId="0" applyFont="1" applyFill="1"/>
    <xf numFmtId="0" fontId="19" fillId="8" borderId="0" xfId="0" applyFont="1" applyFill="1" applyAlignment="1">
      <alignment horizontal="justify" vertical="center"/>
    </xf>
    <xf numFmtId="0" fontId="6" fillId="8" borderId="0" xfId="0" applyFont="1" applyFill="1" applyAlignment="1">
      <alignment horizontal="justify" vertical="center"/>
    </xf>
    <xf numFmtId="0" fontId="19" fillId="8" borderId="21" xfId="0" applyFont="1" applyFill="1" applyBorder="1" applyAlignment="1">
      <alignment horizontal="left" vertical="center"/>
    </xf>
    <xf numFmtId="0" fontId="19" fillId="8" borderId="2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/>
    </xf>
    <xf numFmtId="0" fontId="19" fillId="8" borderId="0" xfId="0" applyFont="1" applyFill="1" applyAlignment="1">
      <alignment horizontal="left" vertical="center"/>
    </xf>
    <xf numFmtId="0" fontId="19" fillId="8" borderId="0" xfId="0" applyFont="1" applyFill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8" borderId="0" xfId="0" applyFont="1" applyFill="1" applyAlignment="1">
      <alignment vertical="center" wrapText="1"/>
    </xf>
    <xf numFmtId="0" fontId="19" fillId="0" borderId="1" xfId="0" applyFont="1" applyBorder="1" applyAlignment="1">
      <alignment horizontal="justify" vertical="center"/>
    </xf>
    <xf numFmtId="0" fontId="19" fillId="3" borderId="0" xfId="0" applyFont="1" applyFill="1" applyAlignment="1">
      <alignment horizontal="justify" vertical="center"/>
    </xf>
    <xf numFmtId="0" fontId="6" fillId="3" borderId="0" xfId="0" applyFont="1" applyFill="1" applyAlignment="1">
      <alignment horizontal="left" vertical="center" wrapText="1"/>
    </xf>
    <xf numFmtId="0" fontId="20" fillId="0" borderId="0" xfId="0" applyFont="1"/>
    <xf numFmtId="0" fontId="0" fillId="0" borderId="0" xfId="0" applyAlignment="1">
      <alignment horizontal="center"/>
    </xf>
    <xf numFmtId="0" fontId="21" fillId="3" borderId="0" xfId="30" applyFont="1" applyFill="1" applyAlignment="1">
      <alignment vertic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0" fillId="7" borderId="23" xfId="0" applyFill="1" applyBorder="1" applyAlignment="1">
      <alignment vertical="top"/>
    </xf>
    <xf numFmtId="0" fontId="0" fillId="7" borderId="19" xfId="0" applyFill="1" applyBorder="1" applyAlignment="1">
      <alignment vertical="top"/>
    </xf>
    <xf numFmtId="0" fontId="13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30" xfId="0" applyFont="1" applyFill="1" applyBorder="1" applyAlignment="1">
      <alignment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9" fontId="12" fillId="6" borderId="1" xfId="0" applyNumberFormat="1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0" fillId="7" borderId="15" xfId="0" applyFill="1" applyBorder="1" applyAlignment="1">
      <alignment vertical="center"/>
    </xf>
    <xf numFmtId="0" fontId="0" fillId="7" borderId="15" xfId="0" applyFill="1" applyBorder="1" applyAlignment="1">
      <alignment horizontal="justify" vertical="center"/>
    </xf>
    <xf numFmtId="0" fontId="0" fillId="7" borderId="15" xfId="0" applyFill="1" applyBorder="1" applyAlignment="1">
      <alignment horizontal="center" vertical="center"/>
    </xf>
    <xf numFmtId="0" fontId="0" fillId="7" borderId="20" xfId="0" applyFill="1" applyBorder="1" applyAlignment="1">
      <alignment vertical="center"/>
    </xf>
    <xf numFmtId="0" fontId="0" fillId="7" borderId="20" xfId="0" applyFill="1" applyBorder="1" applyAlignment="1">
      <alignment horizontal="justify" vertical="center"/>
    </xf>
    <xf numFmtId="0" fontId="0" fillId="7" borderId="20" xfId="0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9" fillId="11" borderId="1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4" xfId="0" applyNumberFormat="1" applyFont="1" applyBorder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0" fillId="0" borderId="0" xfId="1" applyNumberFormat="1" applyFont="1" applyAlignment="1" applyProtection="1">
      <alignment vertical="top"/>
      <protection locked="0"/>
    </xf>
    <xf numFmtId="14" fontId="0" fillId="0" borderId="0" xfId="0" applyNumberFormat="1"/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Alignment="1" applyProtection="1">
      <alignment horizontal="left" vertical="center"/>
      <protection locked="0"/>
    </xf>
    <xf numFmtId="43" fontId="0" fillId="0" borderId="0" xfId="1" applyFont="1" applyAlignment="1" applyProtection="1">
      <alignment vertical="center"/>
      <protection locked="0"/>
    </xf>
    <xf numFmtId="43" fontId="0" fillId="0" borderId="0" xfId="0" applyNumberFormat="1" applyAlignment="1">
      <alignment vertical="center"/>
    </xf>
    <xf numFmtId="43" fontId="2" fillId="0" borderId="14" xfId="0" applyNumberFormat="1" applyFont="1" applyBorder="1" applyAlignment="1">
      <alignment vertical="center"/>
    </xf>
    <xf numFmtId="14" fontId="0" fillId="0" borderId="0" xfId="0" applyNumberFormat="1" applyAlignment="1" applyProtection="1">
      <alignment vertical="center"/>
      <protection locked="0"/>
    </xf>
    <xf numFmtId="14" fontId="6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vertical="center"/>
    </xf>
    <xf numFmtId="43" fontId="9" fillId="0" borderId="0" xfId="0" applyNumberFormat="1" applyFont="1" applyAlignment="1">
      <alignment vertical="center"/>
    </xf>
    <xf numFmtId="0" fontId="2" fillId="0" borderId="36" xfId="0" applyFont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2" borderId="36" xfId="0" applyFill="1" applyBorder="1" applyAlignment="1" applyProtection="1">
      <alignment vertical="center"/>
      <protection locked="0"/>
    </xf>
    <xf numFmtId="0" fontId="0" fillId="2" borderId="37" xfId="0" applyFill="1" applyBorder="1" applyAlignment="1" applyProtection="1">
      <alignment vertical="center"/>
      <protection locked="0"/>
    </xf>
    <xf numFmtId="0" fontId="2" fillId="0" borderId="38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horizontal="left" vertical="center"/>
    </xf>
    <xf numFmtId="0" fontId="2" fillId="0" borderId="3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0" fillId="0" borderId="37" xfId="0" applyBorder="1"/>
    <xf numFmtId="0" fontId="2" fillId="0" borderId="37" xfId="0" applyFont="1" applyBorder="1"/>
    <xf numFmtId="0" fontId="0" fillId="0" borderId="37" xfId="0" applyBorder="1" applyAlignment="1">
      <alignment horizontal="left"/>
    </xf>
    <xf numFmtId="0" fontId="0" fillId="0" borderId="0" xfId="0" applyAlignment="1">
      <alignment horizontal="right"/>
    </xf>
    <xf numFmtId="0" fontId="2" fillId="0" borderId="39" xfId="0" applyFont="1" applyBorder="1" applyAlignment="1">
      <alignment horizontal="center" vertical="center" wrapText="1"/>
    </xf>
    <xf numFmtId="43" fontId="0" fillId="0" borderId="0" xfId="0" applyNumberFormat="1" applyAlignment="1" applyProtection="1">
      <alignment vertical="top"/>
      <protection locked="0"/>
    </xf>
    <xf numFmtId="0" fontId="23" fillId="3" borderId="0" xfId="3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43" fontId="2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3" fontId="2" fillId="0" borderId="0" xfId="0" applyNumberFormat="1" applyFont="1" applyAlignment="1" applyProtection="1">
      <alignment vertical="center"/>
      <protection locked="0"/>
    </xf>
    <xf numFmtId="43" fontId="0" fillId="0" borderId="0" xfId="0" applyNumberForma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3" fontId="0" fillId="0" borderId="0" xfId="1" applyFont="1" applyFill="1" applyAlignment="1" applyProtection="1">
      <alignment vertical="center"/>
      <protection locked="0"/>
    </xf>
    <xf numFmtId="44" fontId="0" fillId="0" borderId="0" xfId="0" applyNumberFormat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5" fillId="10" borderId="47" xfId="0" applyFont="1" applyFill="1" applyBorder="1" applyAlignment="1">
      <alignment horizontal="center" vertical="center" wrapText="1"/>
    </xf>
    <xf numFmtId="0" fontId="25" fillId="10" borderId="22" xfId="0" applyFont="1" applyFill="1" applyBorder="1" applyAlignment="1">
      <alignment horizontal="center" vertical="center" wrapText="1"/>
    </xf>
    <xf numFmtId="0" fontId="25" fillId="10" borderId="48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14" fontId="22" fillId="0" borderId="49" xfId="0" applyNumberFormat="1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0" fillId="0" borderId="0" xfId="1" applyNumberFormat="1" applyFont="1" applyAlignment="1" applyProtection="1">
      <alignment vertical="top"/>
      <protection locked="0"/>
    </xf>
    <xf numFmtId="0" fontId="0" fillId="0" borderId="0" xfId="1" applyNumberFormat="1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14" fontId="0" fillId="0" borderId="0" xfId="0" applyNumberFormat="1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9" fontId="0" fillId="0" borderId="0" xfId="32" applyFont="1" applyAlignment="1" applyProtection="1">
      <alignment horizontal="center" vertical="center" wrapText="1"/>
      <protection locked="0"/>
    </xf>
    <xf numFmtId="9" fontId="9" fillId="0" borderId="0" xfId="3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1" applyNumberFormat="1" applyFont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27" fillId="14" borderId="1" xfId="30" applyNumberFormat="1" applyFont="1" applyFill="1" applyBorder="1" applyAlignment="1" applyProtection="1">
      <alignment horizontal="center" vertical="center" wrapText="1"/>
      <protection locked="0" hidden="1"/>
    </xf>
    <xf numFmtId="164" fontId="30" fillId="0" borderId="1" xfId="30" applyNumberFormat="1" applyFont="1" applyBorder="1" applyAlignment="1" applyProtection="1">
      <alignment vertical="center" wrapText="1"/>
      <protection locked="0" hidden="1"/>
    </xf>
    <xf numFmtId="164" fontId="30" fillId="0" borderId="32" xfId="30" applyNumberFormat="1" applyFont="1" applyBorder="1" applyAlignment="1" applyProtection="1">
      <alignment vertical="center" wrapText="1"/>
      <protection locked="0" hidden="1"/>
    </xf>
    <xf numFmtId="0" fontId="23" fillId="0" borderId="0" xfId="30" applyFont="1" applyAlignment="1" applyProtection="1">
      <alignment horizontal="left" vertical="center" wrapText="1"/>
      <protection hidden="1"/>
    </xf>
    <xf numFmtId="0" fontId="4" fillId="0" borderId="0" xfId="30" applyAlignment="1" applyProtection="1">
      <alignment horizontal="left" vertical="center" wrapText="1"/>
      <protection locked="0" hidden="1"/>
    </xf>
    <xf numFmtId="4" fontId="19" fillId="10" borderId="1" xfId="0" applyNumberFormat="1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0" fontId="0" fillId="3" borderId="46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4" fontId="0" fillId="3" borderId="9" xfId="0" applyNumberFormat="1" applyFill="1" applyBorder="1" applyAlignment="1" applyProtection="1">
      <alignment vertical="center"/>
      <protection locked="0"/>
    </xf>
    <xf numFmtId="4" fontId="0" fillId="3" borderId="9" xfId="0" applyNumberFormat="1" applyFill="1" applyBorder="1" applyAlignment="1">
      <alignment vertical="center"/>
    </xf>
    <xf numFmtId="0" fontId="2" fillId="3" borderId="4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9" xfId="0" applyFont="1" applyFill="1" applyBorder="1" applyAlignment="1">
      <alignment vertical="center"/>
    </xf>
    <xf numFmtId="4" fontId="2" fillId="3" borderId="9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0" fontId="2" fillId="4" borderId="0" xfId="0" applyFont="1" applyFill="1" applyAlignment="1" applyProtection="1">
      <alignment vertical="center"/>
      <protection locked="0"/>
    </xf>
    <xf numFmtId="43" fontId="34" fillId="0" borderId="0" xfId="0" applyNumberFormat="1" applyFont="1"/>
    <xf numFmtId="44" fontId="34" fillId="0" borderId="0" xfId="0" applyNumberFormat="1" applyFont="1"/>
    <xf numFmtId="0" fontId="35" fillId="0" borderId="14" xfId="0" applyFont="1" applyBorder="1"/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6" fillId="0" borderId="0" xfId="0" applyFont="1" applyAlignment="1">
      <alignment horizontal="right"/>
    </xf>
    <xf numFmtId="0" fontId="37" fillId="0" borderId="0" xfId="0" applyFont="1" applyAlignment="1">
      <alignment vertical="center" wrapText="1"/>
    </xf>
    <xf numFmtId="0" fontId="37" fillId="0" borderId="0" xfId="0" applyFont="1"/>
    <xf numFmtId="0" fontId="36" fillId="0" borderId="0" xfId="0" applyFont="1" applyAlignment="1">
      <alignment horizontal="right" vertical="top"/>
    </xf>
    <xf numFmtId="0" fontId="38" fillId="0" borderId="0" xfId="0" applyFont="1"/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/>
    <xf numFmtId="0" fontId="37" fillId="0" borderId="49" xfId="0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  <xf numFmtId="0" fontId="37" fillId="3" borderId="44" xfId="0" applyFont="1" applyFill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justify" vertical="center" wrapText="1"/>
    </xf>
    <xf numFmtId="44" fontId="38" fillId="3" borderId="1" xfId="2" applyFont="1" applyFill="1" applyBorder="1" applyAlignment="1" applyProtection="1">
      <alignment horizontal="center" vertical="center"/>
      <protection locked="0"/>
    </xf>
    <xf numFmtId="43" fontId="38" fillId="3" borderId="1" xfId="1" applyFont="1" applyFill="1" applyBorder="1" applyAlignment="1" applyProtection="1">
      <alignment horizontal="center" vertical="center"/>
      <protection locked="0"/>
    </xf>
    <xf numFmtId="43" fontId="38" fillId="3" borderId="1" xfId="1" applyFont="1" applyFill="1" applyBorder="1" applyAlignment="1" applyProtection="1">
      <alignment horizontal="center" vertical="center" wrapText="1"/>
      <protection locked="0"/>
    </xf>
    <xf numFmtId="0" fontId="38" fillId="3" borderId="1" xfId="0" applyFont="1" applyFill="1" applyBorder="1" applyAlignment="1" applyProtection="1">
      <alignment horizontal="center" vertical="center" wrapText="1"/>
      <protection locked="0"/>
    </xf>
    <xf numFmtId="9" fontId="38" fillId="3" borderId="1" xfId="1" applyNumberFormat="1" applyFont="1" applyFill="1" applyBorder="1" applyAlignment="1" applyProtection="1">
      <alignment horizontal="center" vertical="center"/>
      <protection locked="0"/>
    </xf>
    <xf numFmtId="43" fontId="38" fillId="3" borderId="1" xfId="0" applyNumberFormat="1" applyFont="1" applyFill="1" applyBorder="1" applyAlignment="1" applyProtection="1">
      <alignment horizontal="center" vertical="center"/>
      <protection locked="0"/>
    </xf>
    <xf numFmtId="44" fontId="38" fillId="3" borderId="1" xfId="2" applyFont="1" applyFill="1" applyBorder="1" applyAlignment="1" applyProtection="1">
      <alignment vertical="center"/>
      <protection locked="0"/>
    </xf>
    <xf numFmtId="44" fontId="38" fillId="3" borderId="1" xfId="2" applyFont="1" applyFill="1" applyBorder="1" applyAlignment="1" applyProtection="1">
      <alignment horizontal="center" vertical="center" wrapText="1"/>
      <protection locked="0"/>
    </xf>
    <xf numFmtId="165" fontId="38" fillId="3" borderId="1" xfId="1" applyNumberFormat="1" applyFont="1" applyFill="1" applyBorder="1" applyAlignment="1" applyProtection="1">
      <alignment horizontal="center" vertical="center"/>
      <protection locked="0"/>
    </xf>
    <xf numFmtId="0" fontId="38" fillId="3" borderId="1" xfId="0" applyFont="1" applyFill="1" applyBorder="1" applyAlignment="1" applyProtection="1">
      <alignment vertical="top" wrapText="1"/>
      <protection locked="0"/>
    </xf>
    <xf numFmtId="0" fontId="41" fillId="3" borderId="1" xfId="0" applyFont="1" applyFill="1" applyBorder="1" applyAlignment="1" applyProtection="1">
      <alignment vertical="top" wrapText="1"/>
      <protection locked="0"/>
    </xf>
    <xf numFmtId="43" fontId="38" fillId="3" borderId="1" xfId="1" applyFont="1" applyFill="1" applyBorder="1" applyAlignment="1" applyProtection="1">
      <alignment vertical="top"/>
      <protection locked="0"/>
    </xf>
    <xf numFmtId="43" fontId="38" fillId="3" borderId="1" xfId="1" applyFont="1" applyFill="1" applyBorder="1" applyAlignment="1" applyProtection="1">
      <alignment vertical="top" wrapText="1"/>
      <protection locked="0"/>
    </xf>
    <xf numFmtId="43" fontId="38" fillId="3" borderId="1" xfId="0" applyNumberFormat="1" applyFont="1" applyFill="1" applyBorder="1" applyAlignment="1" applyProtection="1">
      <alignment vertical="top"/>
      <protection locked="0"/>
    </xf>
    <xf numFmtId="0" fontId="37" fillId="0" borderId="0" xfId="0" applyFont="1" applyAlignment="1" applyProtection="1">
      <alignment vertical="top" wrapText="1"/>
      <protection locked="0"/>
    </xf>
    <xf numFmtId="44" fontId="37" fillId="0" borderId="0" xfId="2" applyFont="1" applyAlignment="1" applyProtection="1">
      <alignment vertical="top"/>
      <protection locked="0"/>
    </xf>
    <xf numFmtId="43" fontId="37" fillId="0" borderId="0" xfId="1" applyFont="1" applyAlignment="1" applyProtection="1">
      <alignment vertical="top"/>
      <protection locked="0"/>
    </xf>
    <xf numFmtId="43" fontId="37" fillId="0" borderId="0" xfId="1" applyFont="1" applyAlignment="1" applyProtection="1">
      <alignment vertical="top" wrapText="1"/>
      <protection locked="0"/>
    </xf>
    <xf numFmtId="43" fontId="37" fillId="0" borderId="0" xfId="0" applyNumberFormat="1" applyFont="1" applyAlignment="1" applyProtection="1">
      <alignment vertical="top"/>
      <protection locked="0"/>
    </xf>
    <xf numFmtId="0" fontId="37" fillId="5" borderId="0" xfId="0" applyFont="1" applyFill="1" applyAlignment="1" applyProtection="1">
      <alignment vertical="top" wrapText="1"/>
      <protection locked="0"/>
    </xf>
    <xf numFmtId="44" fontId="37" fillId="5" borderId="0" xfId="2" applyFont="1" applyFill="1" applyAlignment="1" applyProtection="1">
      <alignment vertical="top"/>
      <protection locked="0"/>
    </xf>
    <xf numFmtId="43" fontId="37" fillId="5" borderId="0" xfId="1" applyFont="1" applyFill="1" applyAlignment="1" applyProtection="1">
      <alignment vertical="top"/>
      <protection locked="0"/>
    </xf>
    <xf numFmtId="43" fontId="37" fillId="5" borderId="0" xfId="1" applyFont="1" applyFill="1" applyAlignment="1" applyProtection="1">
      <alignment vertical="top" wrapText="1"/>
      <protection locked="0"/>
    </xf>
    <xf numFmtId="43" fontId="37" fillId="5" borderId="0" xfId="0" applyNumberFormat="1" applyFont="1" applyFill="1" applyAlignment="1" applyProtection="1">
      <alignment vertical="top"/>
      <protection locked="0"/>
    </xf>
    <xf numFmtId="43" fontId="37" fillId="5" borderId="9" xfId="1" applyFont="1" applyFill="1" applyBorder="1" applyAlignment="1" applyProtection="1">
      <alignment vertical="top"/>
      <protection locked="0"/>
    </xf>
    <xf numFmtId="0" fontId="42" fillId="15" borderId="1" xfId="0" applyFont="1" applyFill="1" applyBorder="1" applyAlignment="1">
      <alignment horizontal="center" vertical="center"/>
    </xf>
    <xf numFmtId="0" fontId="42" fillId="15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/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/>
    </xf>
    <xf numFmtId="0" fontId="0" fillId="2" borderId="36" xfId="0" applyFill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2" borderId="37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7" xfId="0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 wrapText="1"/>
    </xf>
    <xf numFmtId="0" fontId="14" fillId="3" borderId="18" xfId="0" applyFont="1" applyFill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2" fillId="3" borderId="44" xfId="0" applyFont="1" applyFill="1" applyBorder="1" applyAlignment="1">
      <alignment horizontal="center" vertical="center" wrapText="1"/>
    </xf>
    <xf numFmtId="0" fontId="12" fillId="3" borderId="45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19" fillId="8" borderId="1" xfId="0" applyFont="1" applyFill="1" applyBorder="1" applyAlignment="1">
      <alignment horizontal="left" vertical="center" wrapText="1"/>
    </xf>
    <xf numFmtId="0" fontId="19" fillId="12" borderId="32" xfId="0" applyFont="1" applyFill="1" applyBorder="1" applyAlignment="1">
      <alignment horizontal="center" vertical="center"/>
    </xf>
    <xf numFmtId="0" fontId="19" fillId="12" borderId="33" xfId="0" applyFont="1" applyFill="1" applyBorder="1" applyAlignment="1">
      <alignment horizontal="center" vertical="center"/>
    </xf>
    <xf numFmtId="0" fontId="19" fillId="12" borderId="34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 wrapText="1"/>
    </xf>
    <xf numFmtId="0" fontId="19" fillId="11" borderId="0" xfId="0" applyFont="1" applyFill="1" applyAlignment="1">
      <alignment horizontal="center" vertical="center"/>
    </xf>
    <xf numFmtId="0" fontId="19" fillId="11" borderId="32" xfId="0" applyFont="1" applyFill="1" applyBorder="1" applyAlignment="1">
      <alignment horizontal="center" vertical="center" wrapText="1"/>
    </xf>
    <xf numFmtId="0" fontId="19" fillId="11" borderId="33" xfId="0" applyFont="1" applyFill="1" applyBorder="1" applyAlignment="1">
      <alignment horizontal="center" vertical="center" wrapText="1"/>
    </xf>
    <xf numFmtId="0" fontId="19" fillId="11" borderId="34" xfId="0" applyFont="1" applyFill="1" applyBorder="1" applyAlignment="1">
      <alignment horizontal="center" vertical="center" wrapText="1"/>
    </xf>
    <xf numFmtId="0" fontId="0" fillId="13" borderId="36" xfId="0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3" borderId="0" xfId="0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33" fillId="0" borderId="32" xfId="0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0" fontId="27" fillId="14" borderId="32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34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4" fontId="19" fillId="10" borderId="1" xfId="0" applyNumberFormat="1" applyFont="1" applyFill="1" applyBorder="1" applyAlignment="1">
      <alignment horizontal="center" vertical="center" wrapText="1"/>
    </xf>
    <xf numFmtId="0" fontId="21" fillId="5" borderId="1" xfId="30" applyFont="1" applyFill="1" applyBorder="1" applyAlignment="1" applyProtection="1">
      <alignment horizontal="center" vertical="center"/>
      <protection hidden="1"/>
    </xf>
    <xf numFmtId="0" fontId="28" fillId="5" borderId="32" xfId="0" applyFont="1" applyFill="1" applyBorder="1" applyAlignment="1">
      <alignment horizontal="center" vertical="center" wrapText="1"/>
    </xf>
    <xf numFmtId="0" fontId="28" fillId="5" borderId="33" xfId="0" applyFont="1" applyFill="1" applyBorder="1" applyAlignment="1">
      <alignment horizontal="center" vertical="center" wrapText="1"/>
    </xf>
    <xf numFmtId="0" fontId="28" fillId="5" borderId="3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8" fillId="0" borderId="0" xfId="30" applyFont="1" applyAlignment="1" applyProtection="1">
      <alignment horizontal="left" vertical="center" wrapText="1"/>
      <protection hidden="1"/>
    </xf>
    <xf numFmtId="164" fontId="30" fillId="0" borderId="4" xfId="30" applyNumberFormat="1" applyFont="1" applyBorder="1" applyAlignment="1" applyProtection="1">
      <alignment horizontal="left" vertical="center" wrapText="1"/>
      <protection locked="0" hidden="1"/>
    </xf>
    <xf numFmtId="0" fontId="31" fillId="14" borderId="0" xfId="30" applyFont="1" applyFill="1" applyAlignment="1" applyProtection="1">
      <alignment horizontal="left" vertical="center" wrapText="1"/>
      <protection hidden="1"/>
    </xf>
    <xf numFmtId="164" fontId="27" fillId="14" borderId="32" xfId="30" applyNumberFormat="1" applyFont="1" applyFill="1" applyBorder="1" applyAlignment="1" applyProtection="1">
      <alignment horizontal="center" vertical="center" wrapText="1"/>
      <protection locked="0" hidden="1"/>
    </xf>
    <xf numFmtId="164" fontId="27" fillId="14" borderId="34" xfId="30" applyNumberFormat="1" applyFont="1" applyFill="1" applyBorder="1" applyAlignment="1" applyProtection="1">
      <alignment horizontal="center" vertical="center" wrapText="1"/>
      <protection locked="0" hidden="1"/>
    </xf>
    <xf numFmtId="164" fontId="30" fillId="0" borderId="32" xfId="30" applyNumberFormat="1" applyFont="1" applyBorder="1" applyAlignment="1" applyProtection="1">
      <alignment horizontal="center" vertical="center" wrapText="1"/>
      <protection locked="0" hidden="1"/>
    </xf>
    <xf numFmtId="164" fontId="30" fillId="0" borderId="34" xfId="30" applyNumberFormat="1" applyFont="1" applyBorder="1" applyAlignment="1" applyProtection="1">
      <alignment horizontal="center" vertical="center" wrapText="1"/>
      <protection locked="0" hidden="1"/>
    </xf>
    <xf numFmtId="0" fontId="26" fillId="0" borderId="12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9" fillId="0" borderId="4" xfId="30" applyFont="1" applyBorder="1" applyAlignment="1" applyProtection="1">
      <alignment horizontal="left" vertical="center" wrapText="1"/>
      <protection hidden="1"/>
    </xf>
    <xf numFmtId="0" fontId="29" fillId="0" borderId="4" xfId="30" applyFont="1" applyBorder="1" applyAlignment="1" applyProtection="1">
      <alignment horizontal="left" vertical="center" wrapText="1"/>
      <protection locked="0" hidden="1"/>
    </xf>
    <xf numFmtId="0" fontId="39" fillId="3" borderId="0" xfId="0" applyFont="1" applyFill="1" applyAlignment="1">
      <alignment horizontal="center"/>
    </xf>
    <xf numFmtId="0" fontId="37" fillId="0" borderId="0" xfId="0" applyFont="1" applyAlignment="1">
      <alignment horizontal="left"/>
    </xf>
    <xf numFmtId="0" fontId="36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8" fillId="0" borderId="1" xfId="0" applyFont="1" applyBorder="1" applyAlignment="1">
      <alignment horizontal="left" wrapText="1"/>
    </xf>
    <xf numFmtId="0" fontId="42" fillId="0" borderId="0" xfId="0" applyFont="1" applyAlignment="1">
      <alignment horizontal="center"/>
    </xf>
    <xf numFmtId="0" fontId="42" fillId="15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/>
    </xf>
    <xf numFmtId="0" fontId="42" fillId="15" borderId="1" xfId="0" applyFont="1" applyFill="1" applyBorder="1" applyAlignment="1">
      <alignment horizontal="center" vertical="center"/>
    </xf>
    <xf numFmtId="0" fontId="43" fillId="15" borderId="1" xfId="0" applyFont="1" applyFill="1" applyBorder="1" applyAlignment="1">
      <alignment horizontal="center" vertical="center"/>
    </xf>
    <xf numFmtId="0" fontId="38" fillId="0" borderId="32" xfId="0" applyFont="1" applyBorder="1" applyAlignment="1">
      <alignment horizontal="left" vertical="center"/>
    </xf>
    <xf numFmtId="0" fontId="38" fillId="0" borderId="33" xfId="0" applyFont="1" applyBorder="1" applyAlignment="1">
      <alignment horizontal="left" vertical="center"/>
    </xf>
    <xf numFmtId="0" fontId="38" fillId="0" borderId="34" xfId="0" applyFont="1" applyBorder="1" applyAlignment="1">
      <alignment horizontal="left" vertical="center"/>
    </xf>
    <xf numFmtId="0" fontId="38" fillId="0" borderId="0" xfId="0" applyFont="1" applyAlignment="1">
      <alignment horizontal="left" vertical="top" wrapText="1"/>
    </xf>
    <xf numFmtId="0" fontId="38" fillId="0" borderId="32" xfId="0" applyFont="1" applyBorder="1" applyAlignment="1">
      <alignment horizontal="left" wrapText="1"/>
    </xf>
    <xf numFmtId="0" fontId="38" fillId="0" borderId="33" xfId="0" applyFont="1" applyBorder="1" applyAlignment="1">
      <alignment horizontal="left" wrapText="1"/>
    </xf>
    <xf numFmtId="0" fontId="38" fillId="0" borderId="34" xfId="0" applyFont="1" applyBorder="1" applyAlignment="1">
      <alignment horizontal="left" wrapText="1"/>
    </xf>
    <xf numFmtId="0" fontId="38" fillId="0" borderId="0" xfId="0" applyFont="1"/>
  </cellXfs>
  <cellStyles count="33">
    <cellStyle name="Millares" xfId="1" builtinId="3"/>
    <cellStyle name="Millares 2" xfId="5" xr:uid="{00000000-0005-0000-0000-000001000000}"/>
    <cellStyle name="Millares 2 2" xfId="6" xr:uid="{00000000-0005-0000-0000-000002000000}"/>
    <cellStyle name="Millares 3" xfId="7" xr:uid="{00000000-0005-0000-0000-000003000000}"/>
    <cellStyle name="Millares 3 2" xfId="8" xr:uid="{00000000-0005-0000-0000-000004000000}"/>
    <cellStyle name="Millares 4" xfId="4" xr:uid="{00000000-0005-0000-0000-000005000000}"/>
    <cellStyle name="Millares 4 2" xfId="9" xr:uid="{00000000-0005-0000-0000-000006000000}"/>
    <cellStyle name="Moneda" xfId="2" builtinId="4"/>
    <cellStyle name="Moneda 2" xfId="10" xr:uid="{00000000-0005-0000-0000-000008000000}"/>
    <cellStyle name="Moneda 3" xfId="11" xr:uid="{00000000-0005-0000-0000-000009000000}"/>
    <cellStyle name="Moneda 3 2" xfId="12" xr:uid="{00000000-0005-0000-0000-00000A000000}"/>
    <cellStyle name="Moneda 4" xfId="13" xr:uid="{00000000-0005-0000-0000-00000B000000}"/>
    <cellStyle name="Normal" xfId="0" builtinId="0"/>
    <cellStyle name="Normal 13" xfId="14" xr:uid="{00000000-0005-0000-0000-00000D000000}"/>
    <cellStyle name="Normal 14" xfId="15" xr:uid="{00000000-0005-0000-0000-00000E000000}"/>
    <cellStyle name="Normal 16" xfId="16" xr:uid="{00000000-0005-0000-0000-00000F000000}"/>
    <cellStyle name="Normal 17" xfId="17" xr:uid="{00000000-0005-0000-0000-000010000000}"/>
    <cellStyle name="Normal 2" xfId="18" xr:uid="{00000000-0005-0000-0000-000011000000}"/>
    <cellStyle name="Normal 2 2" xfId="29" xr:uid="{00000000-0005-0000-0000-000012000000}"/>
    <cellStyle name="Normal 2 2 2" xfId="30" xr:uid="{00000000-0005-0000-0000-000013000000}"/>
    <cellStyle name="Normal 3" xfId="19" xr:uid="{00000000-0005-0000-0000-000014000000}"/>
    <cellStyle name="Normal 32" xfId="20" xr:uid="{00000000-0005-0000-0000-000015000000}"/>
    <cellStyle name="Normal 37" xfId="31" xr:uid="{00000000-0005-0000-0000-000016000000}"/>
    <cellStyle name="Normal 4" xfId="21" xr:uid="{00000000-0005-0000-0000-000017000000}"/>
    <cellStyle name="Normal 5" xfId="22" xr:uid="{00000000-0005-0000-0000-000018000000}"/>
    <cellStyle name="Normal 6" xfId="23" xr:uid="{00000000-0005-0000-0000-000019000000}"/>
    <cellStyle name="Normal 7" xfId="3" xr:uid="{00000000-0005-0000-0000-00001A000000}"/>
    <cellStyle name="Normal 8" xfId="24" xr:uid="{00000000-0005-0000-0000-00001B000000}"/>
    <cellStyle name="Porcentaje" xfId="32" builtinId="5"/>
    <cellStyle name="Porcentaje 2" xfId="25" xr:uid="{00000000-0005-0000-0000-00001D000000}"/>
    <cellStyle name="Porcentual 3" xfId="26" xr:uid="{00000000-0005-0000-0000-00001E000000}"/>
    <cellStyle name="Porcentual 3 2" xfId="27" xr:uid="{00000000-0005-0000-0000-00001F000000}"/>
    <cellStyle name="Porcentual 4" xfId="28" xr:uid="{00000000-0005-0000-0000-000020000000}"/>
  </cellStyles>
  <dxfs count="8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border diagonalUp="0" diagonalDown="0">
        <right style="thin">
          <color indexed="64"/>
        </right>
        <vertic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numFmt numFmtId="35" formatCode="_-* #,##0.00_-;\-* #,##0.00_-;_-* &quot;-&quot;??_-;_-@_-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protection locked="0" hidden="0"/>
    </dxf>
    <dxf>
      <numFmt numFmtId="0" formatCode="General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/>
      </font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</dxf>
    <dxf>
      <numFmt numFmtId="35" formatCode="_-* #,##0.00_-;\-* #,##0.00_-;_-* &quot;-&quot;??_-;_-@_-"/>
      <alignment horizontal="general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horizontal="general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vertical="top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0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general" vertical="top" textRotation="0" wrapText="1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general" vertical="top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numFmt numFmtId="19" formatCode="dd/mm/yyyy"/>
      <alignment horizontal="general" vertical="center" textRotation="0" wrapText="0" indent="0" justifyLastLine="0" shrinkToFit="0" readingOrder="0"/>
    </dxf>
    <dxf>
      <numFmt numFmtId="19" formatCode="dd/mm/yyyy"/>
      <alignment horizontal="left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alignment horizontal="right" vertical="bottom" textRotation="0" wrapText="0" indent="0" justifyLastLine="0" shrinkToFit="0" readingOrder="0"/>
    </dxf>
    <dxf>
      <alignment horizontal="left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5" formatCode="_-* #,##0.00_-;\-* #,##0.00_-;_-* &quot;-&quot;??_-;_-@_-"/>
    </dxf>
    <dxf>
      <alignment horizontal="general" vertical="top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35</xdr:row>
      <xdr:rowOff>31936</xdr:rowOff>
    </xdr:from>
    <xdr:to>
      <xdr:col>5</xdr:col>
      <xdr:colOff>942975</xdr:colOff>
      <xdr:row>42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879540" y="6965250"/>
          <a:ext cx="4490470" cy="1463670"/>
          <a:chOff x="1243854" y="10466295"/>
          <a:chExt cx="3059205" cy="1479176"/>
        </a:xfrm>
      </xdr:grpSpPr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5" name="AutoShape 1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47626</xdr:colOff>
      <xdr:row>35</xdr:row>
      <xdr:rowOff>27453</xdr:rowOff>
    </xdr:from>
    <xdr:to>
      <xdr:col>10</xdr:col>
      <xdr:colOff>1571625</xdr:colOff>
      <xdr:row>42</xdr:row>
      <xdr:rowOff>173129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9140678" y="6960767"/>
          <a:ext cx="3606209" cy="1463670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520552</xdr:colOff>
      <xdr:row>0</xdr:row>
      <xdr:rowOff>132907</xdr:rowOff>
    </xdr:from>
    <xdr:to>
      <xdr:col>12</xdr:col>
      <xdr:colOff>861237</xdr:colOff>
      <xdr:row>5</xdr:row>
      <xdr:rowOff>20158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138837" y="132907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87556</xdr:colOff>
      <xdr:row>37</xdr:row>
      <xdr:rowOff>30165</xdr:rowOff>
    </xdr:from>
    <xdr:to>
      <xdr:col>4</xdr:col>
      <xdr:colOff>1566334</xdr:colOff>
      <xdr:row>44</xdr:row>
      <xdr:rowOff>175841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1763956" y="7459665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359834</xdr:colOff>
      <xdr:row>37</xdr:row>
      <xdr:rowOff>19571</xdr:rowOff>
    </xdr:from>
    <xdr:to>
      <xdr:col>11</xdr:col>
      <xdr:colOff>95251</xdr:colOff>
      <xdr:row>44</xdr:row>
      <xdr:rowOff>165247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pSpPr/>
      </xdr:nvGrpSpPr>
      <xdr:grpSpPr>
        <a:xfrm>
          <a:off x="9961034" y="7449071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276225</xdr:colOff>
      <xdr:row>0</xdr:row>
      <xdr:rowOff>38100</xdr:rowOff>
    </xdr:from>
    <xdr:to>
      <xdr:col>12</xdr:col>
      <xdr:colOff>619125</xdr:colOff>
      <xdr:row>4</xdr:row>
      <xdr:rowOff>104775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14439900" y="381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532055</xdr:colOff>
      <xdr:row>37</xdr:row>
      <xdr:rowOff>19583</xdr:rowOff>
    </xdr:from>
    <xdr:to>
      <xdr:col>4</xdr:col>
      <xdr:colOff>1248833</xdr:colOff>
      <xdr:row>44</xdr:row>
      <xdr:rowOff>165259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1446455" y="7449083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529169</xdr:colOff>
      <xdr:row>37</xdr:row>
      <xdr:rowOff>19570</xdr:rowOff>
    </xdr:from>
    <xdr:to>
      <xdr:col>12</xdr:col>
      <xdr:colOff>169338</xdr:colOff>
      <xdr:row>44</xdr:row>
      <xdr:rowOff>165246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pSpPr/>
      </xdr:nvGrpSpPr>
      <xdr:grpSpPr>
        <a:xfrm>
          <a:off x="9368369" y="7449070"/>
          <a:ext cx="426931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152400</xdr:colOff>
      <xdr:row>0</xdr:row>
      <xdr:rowOff>104775</xdr:rowOff>
    </xdr:from>
    <xdr:to>
      <xdr:col>13</xdr:col>
      <xdr:colOff>495300</xdr:colOff>
      <xdr:row>4</xdr:row>
      <xdr:rowOff>171450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3620750" y="1047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35</xdr:row>
      <xdr:rowOff>67744</xdr:rowOff>
    </xdr:from>
    <xdr:to>
      <xdr:col>4</xdr:col>
      <xdr:colOff>1240653</xdr:colOff>
      <xdr:row>43</xdr:row>
      <xdr:rowOff>22920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GrpSpPr/>
      </xdr:nvGrpSpPr>
      <xdr:grpSpPr>
        <a:xfrm>
          <a:off x="1114425" y="7116244"/>
          <a:ext cx="4279128" cy="1479176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2" name="AutoShape 14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1605778</xdr:colOff>
      <xdr:row>35</xdr:row>
      <xdr:rowOff>38100</xdr:rowOff>
    </xdr:from>
    <xdr:to>
      <xdr:col>9</xdr:col>
      <xdr:colOff>941145</xdr:colOff>
      <xdr:row>42</xdr:row>
      <xdr:rowOff>183776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GrpSpPr/>
      </xdr:nvGrpSpPr>
      <xdr:grpSpPr>
        <a:xfrm>
          <a:off x="7711303" y="7086600"/>
          <a:ext cx="4297892" cy="1479176"/>
          <a:chOff x="1243854" y="10466295"/>
          <a:chExt cx="3059205" cy="1479176"/>
        </a:xfrm>
      </xdr:grpSpPr>
      <xdr:sp macro="" textlink="">
        <xdr:nvSpPr>
          <xdr:cNvPr id="14" name="AutoShape 14">
            <a:extLst>
              <a:ext uri="{FF2B5EF4-FFF2-40B4-BE49-F238E27FC236}">
                <a16:creationId xmlns:a16="http://schemas.microsoft.com/office/drawing/2014/main" id="{00000000-0008-0000-0B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5" name="AutoShape 14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10</xdr:col>
      <xdr:colOff>285750</xdr:colOff>
      <xdr:row>0</xdr:row>
      <xdr:rowOff>76200</xdr:rowOff>
    </xdr:from>
    <xdr:to>
      <xdr:col>11</xdr:col>
      <xdr:colOff>628650</xdr:colOff>
      <xdr:row>4</xdr:row>
      <xdr:rowOff>142875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12306300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10594</xdr:rowOff>
    </xdr:from>
    <xdr:to>
      <xdr:col>4</xdr:col>
      <xdr:colOff>1602603</xdr:colOff>
      <xdr:row>40</xdr:row>
      <xdr:rowOff>156270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pSpPr/>
      </xdr:nvGrpSpPr>
      <xdr:grpSpPr>
        <a:xfrm>
          <a:off x="904875" y="6487594"/>
          <a:ext cx="4279128" cy="1479176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2" name="AutoShape 14">
            <a:extLst>
              <a:ext uri="{FF2B5EF4-FFF2-40B4-BE49-F238E27FC236}">
                <a16:creationId xmlns:a16="http://schemas.microsoft.com/office/drawing/2014/main" id="{00000000-0008-0000-0C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1624828</xdr:colOff>
      <xdr:row>33</xdr:row>
      <xdr:rowOff>28575</xdr:rowOff>
    </xdr:from>
    <xdr:to>
      <xdr:col>9</xdr:col>
      <xdr:colOff>445845</xdr:colOff>
      <xdr:row>40</xdr:row>
      <xdr:rowOff>174251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pSpPr/>
      </xdr:nvGrpSpPr>
      <xdr:grpSpPr>
        <a:xfrm>
          <a:off x="7206478" y="6505575"/>
          <a:ext cx="4297892" cy="1479176"/>
          <a:chOff x="1243854" y="10466295"/>
          <a:chExt cx="3059205" cy="1479176"/>
        </a:xfrm>
      </xdr:grpSpPr>
      <xdr:sp macro="" textlink="">
        <xdr:nvSpPr>
          <xdr:cNvPr id="14" name="AutoShape 14">
            <a:extLst>
              <a:ext uri="{FF2B5EF4-FFF2-40B4-BE49-F238E27FC236}">
                <a16:creationId xmlns:a16="http://schemas.microsoft.com/office/drawing/2014/main" id="{00000000-0008-0000-0C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5" name="AutoShape 14">
            <a:extLst>
              <a:ext uri="{FF2B5EF4-FFF2-40B4-BE49-F238E27FC236}">
                <a16:creationId xmlns:a16="http://schemas.microsoft.com/office/drawing/2014/main" id="{00000000-0008-0000-0C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638175</xdr:colOff>
      <xdr:row>0</xdr:row>
      <xdr:rowOff>95250</xdr:rowOff>
    </xdr:from>
    <xdr:to>
      <xdr:col>9</xdr:col>
      <xdr:colOff>1743075</xdr:colOff>
      <xdr:row>4</xdr:row>
      <xdr:rowOff>161925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11696700" y="9525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352139</xdr:colOff>
      <xdr:row>37</xdr:row>
      <xdr:rowOff>40749</xdr:rowOff>
    </xdr:from>
    <xdr:to>
      <xdr:col>4</xdr:col>
      <xdr:colOff>1068917</xdr:colOff>
      <xdr:row>44</xdr:row>
      <xdr:rowOff>186425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1266539" y="7470249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402168</xdr:colOff>
      <xdr:row>37</xdr:row>
      <xdr:rowOff>19570</xdr:rowOff>
    </xdr:from>
    <xdr:to>
      <xdr:col>11</xdr:col>
      <xdr:colOff>137585</xdr:colOff>
      <xdr:row>44</xdr:row>
      <xdr:rowOff>165246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pSpPr/>
      </xdr:nvGrpSpPr>
      <xdr:grpSpPr>
        <a:xfrm>
          <a:off x="10003368" y="7449070"/>
          <a:ext cx="3697817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D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847725</xdr:colOff>
      <xdr:row>0</xdr:row>
      <xdr:rowOff>66675</xdr:rowOff>
    </xdr:from>
    <xdr:to>
      <xdr:col>12</xdr:col>
      <xdr:colOff>885825</xdr:colOff>
      <xdr:row>4</xdr:row>
      <xdr:rowOff>133350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14411325" y="666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96022</xdr:colOff>
      <xdr:row>71</xdr:row>
      <xdr:rowOff>67207</xdr:rowOff>
    </xdr:from>
    <xdr:to>
      <xdr:col>4</xdr:col>
      <xdr:colOff>1237192</xdr:colOff>
      <xdr:row>79</xdr:row>
      <xdr:rowOff>22383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/>
      </xdr:nvGrpSpPr>
      <xdr:grpSpPr>
        <a:xfrm>
          <a:off x="1899999" y="19001752"/>
          <a:ext cx="3883216" cy="145608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295280</xdr:colOff>
      <xdr:row>71</xdr:row>
      <xdr:rowOff>87304</xdr:rowOff>
    </xdr:from>
    <xdr:to>
      <xdr:col>9</xdr:col>
      <xdr:colOff>673100</xdr:colOff>
      <xdr:row>79</xdr:row>
      <xdr:rowOff>42480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pSpPr/>
      </xdr:nvGrpSpPr>
      <xdr:grpSpPr>
        <a:xfrm>
          <a:off x="7742098" y="19021849"/>
          <a:ext cx="4231116" cy="145608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355600</xdr:colOff>
      <xdr:row>0</xdr:row>
      <xdr:rowOff>50800</xdr:rowOff>
    </xdr:from>
    <xdr:to>
      <xdr:col>11</xdr:col>
      <xdr:colOff>1460500</xdr:colOff>
      <xdr:row>4</xdr:row>
      <xdr:rowOff>117475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14071600" y="508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96022</xdr:colOff>
      <xdr:row>27</xdr:row>
      <xdr:rowOff>67207</xdr:rowOff>
    </xdr:from>
    <xdr:to>
      <xdr:col>4</xdr:col>
      <xdr:colOff>1237192</xdr:colOff>
      <xdr:row>35</xdr:row>
      <xdr:rowOff>22383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1899422" y="6150507"/>
          <a:ext cx="3897070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533400</xdr:colOff>
      <xdr:row>27</xdr:row>
      <xdr:rowOff>49204</xdr:rowOff>
    </xdr:from>
    <xdr:to>
      <xdr:col>8</xdr:col>
      <xdr:colOff>440271</xdr:colOff>
      <xdr:row>35</xdr:row>
      <xdr:rowOff>4380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pSpPr/>
      </xdr:nvGrpSpPr>
      <xdr:grpSpPr>
        <a:xfrm>
          <a:off x="6870700" y="6132504"/>
          <a:ext cx="3856571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10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1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114300</xdr:colOff>
      <xdr:row>0</xdr:row>
      <xdr:rowOff>88900</xdr:rowOff>
    </xdr:from>
    <xdr:to>
      <xdr:col>9</xdr:col>
      <xdr:colOff>1219200</xdr:colOff>
      <xdr:row>4</xdr:row>
      <xdr:rowOff>155575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11734800" y="889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133970</xdr:colOff>
      <xdr:row>41</xdr:row>
      <xdr:rowOff>119063</xdr:rowOff>
    </xdr:from>
    <xdr:to>
      <xdr:col>2</xdr:col>
      <xdr:colOff>453058</xdr:colOff>
      <xdr:row>44</xdr:row>
      <xdr:rowOff>92351</xdr:rowOff>
    </xdr:to>
    <xdr:sp macro="" textlink="">
      <xdr:nvSpPr>
        <xdr:cNvPr id="3" name="Rectángulo redondead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3970" y="8906911"/>
          <a:ext cx="2679631" cy="495092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</a:t>
          </a:r>
          <a:r>
            <a:rPr lang="es-MX" sz="600" b="1" i="0" baseline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 Y FIRMA DEL TITULAR O REPRESENTANTE LEGAL</a:t>
          </a:r>
        </a:p>
        <a:p>
          <a:pPr algn="l"/>
          <a:endParaRPr lang="es-MX" sz="1100"/>
        </a:p>
      </xdr:txBody>
    </xdr:sp>
    <xdr:clientData/>
  </xdr:twoCellAnchor>
  <xdr:twoCellAnchor>
    <xdr:from>
      <xdr:col>2</xdr:col>
      <xdr:colOff>852487</xdr:colOff>
      <xdr:row>41</xdr:row>
      <xdr:rowOff>109538</xdr:rowOff>
    </xdr:from>
    <xdr:to>
      <xdr:col>4</xdr:col>
      <xdr:colOff>904875</xdr:colOff>
      <xdr:row>44</xdr:row>
      <xdr:rowOff>82826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3213030" y="8897386"/>
          <a:ext cx="2769084" cy="495092"/>
        </a:xfrm>
        <a:prstGeom prst="round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600" b="1" i="0">
            <a:solidFill>
              <a:schemeClr val="tx1"/>
            </a:solidFill>
            <a:effectLst/>
            <a:latin typeface="Calibri (Cuerpo)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600" b="1" i="0">
              <a:solidFill>
                <a:schemeClr val="tx1"/>
              </a:solidFill>
              <a:effectLst/>
              <a:latin typeface="Calibri (Cuerpo)"/>
              <a:ea typeface="+mn-ea"/>
              <a:cs typeface="+mn-cs"/>
            </a:rPr>
            <a:t>NOMBRE Y FIRMA DEL DIRECTOR ADMINISTRATIVO</a:t>
          </a:r>
          <a:endParaRPr lang="es-MX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33131</xdr:colOff>
      <xdr:row>3</xdr:row>
      <xdr:rowOff>57979</xdr:rowOff>
    </xdr:from>
    <xdr:to>
      <xdr:col>0</xdr:col>
      <xdr:colOff>1060174</xdr:colOff>
      <xdr:row>7</xdr:row>
      <xdr:rowOff>83241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33131" y="505240"/>
          <a:ext cx="1027043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828018</xdr:colOff>
      <xdr:row>0</xdr:row>
      <xdr:rowOff>27604</xdr:rowOff>
    </xdr:from>
    <xdr:to>
      <xdr:col>5</xdr:col>
      <xdr:colOff>389868</xdr:colOff>
      <xdr:row>1</xdr:row>
      <xdr:rowOff>107109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828018" y="27604"/>
          <a:ext cx="5200212" cy="2656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INSTRUCTIVO ANEXO 8</a:t>
          </a:r>
          <a:r>
            <a:rPr lang="es-MX" sz="1100" b="1" baseline="0"/>
            <a:t> </a:t>
          </a:r>
          <a:r>
            <a:rPr lang="es-MX" sz="1100" b="1"/>
            <a:t>NÓMINA</a:t>
          </a:r>
        </a:p>
        <a:p>
          <a:pPr algn="ctr"/>
          <a:endParaRPr lang="es-MX" sz="1100" b="1"/>
        </a:p>
      </xdr:txBody>
    </xdr:sp>
    <xdr:clientData/>
  </xdr:twoCellAnchor>
  <xdr:twoCellAnchor>
    <xdr:from>
      <xdr:col>0</xdr:col>
      <xdr:colOff>810610</xdr:colOff>
      <xdr:row>36</xdr:row>
      <xdr:rowOff>60254</xdr:rowOff>
    </xdr:from>
    <xdr:to>
      <xdr:col>5</xdr:col>
      <xdr:colOff>372241</xdr:colOff>
      <xdr:row>37</xdr:row>
      <xdr:rowOff>178637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810610" y="6388357"/>
          <a:ext cx="5199993" cy="30450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="1"/>
            <a:t>INSTRUCTIVO ANEXO 8.1 PLANTILLA</a:t>
          </a:r>
          <a:r>
            <a:rPr lang="es-MX" sz="1100" b="1" baseline="0"/>
            <a:t> DE PERSONAL </a:t>
          </a:r>
          <a:endParaRPr lang="es-MX" sz="1100" b="1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912813</xdr:colOff>
      <xdr:row>43</xdr:row>
      <xdr:rowOff>140242</xdr:rowOff>
    </xdr:from>
    <xdr:to>
      <xdr:col>6</xdr:col>
      <xdr:colOff>488972</xdr:colOff>
      <xdr:row>51</xdr:row>
      <xdr:rowOff>31918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3135313" y="8692258"/>
          <a:ext cx="4041643" cy="1448450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12</xdr:col>
      <xdr:colOff>680267</xdr:colOff>
      <xdr:row>43</xdr:row>
      <xdr:rowOff>119063</xdr:rowOff>
    </xdr:from>
    <xdr:to>
      <xdr:col>16</xdr:col>
      <xdr:colOff>329959</xdr:colOff>
      <xdr:row>51</xdr:row>
      <xdr:rowOff>10739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GrpSpPr/>
      </xdr:nvGrpSpPr>
      <xdr:grpSpPr>
        <a:xfrm>
          <a:off x="14906315" y="8671079"/>
          <a:ext cx="3685015" cy="1448450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13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13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33</xdr:col>
      <xdr:colOff>614516</xdr:colOff>
      <xdr:row>1</xdr:row>
      <xdr:rowOff>40967</xdr:rowOff>
    </xdr:from>
    <xdr:to>
      <xdr:col>34</xdr:col>
      <xdr:colOff>746432</xdr:colOff>
      <xdr:row>5</xdr:row>
      <xdr:rowOff>193674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SpPr/>
      </xdr:nvSpPr>
      <xdr:spPr>
        <a:xfrm>
          <a:off x="30254677" y="235564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34</xdr:row>
      <xdr:rowOff>31936</xdr:rowOff>
    </xdr:from>
    <xdr:to>
      <xdr:col>5</xdr:col>
      <xdr:colOff>0</xdr:colOff>
      <xdr:row>41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487021" y="6785161"/>
          <a:ext cx="431370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47626</xdr:colOff>
      <xdr:row>34</xdr:row>
      <xdr:rowOff>27453</xdr:rowOff>
    </xdr:from>
    <xdr:to>
      <xdr:col>8</xdr:col>
      <xdr:colOff>1571625</xdr:colOff>
      <xdr:row>41</xdr:row>
      <xdr:rowOff>173129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8658226" y="6780678"/>
          <a:ext cx="298132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1295401</xdr:colOff>
      <xdr:row>0</xdr:row>
      <xdr:rowOff>66675</xdr:rowOff>
    </xdr:from>
    <xdr:to>
      <xdr:col>9</xdr:col>
      <xdr:colOff>771526</xdr:colOff>
      <xdr:row>4</xdr:row>
      <xdr:rowOff>133350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363326" y="666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</xdr:row>
      <xdr:rowOff>0</xdr:rowOff>
    </xdr:from>
    <xdr:to>
      <xdr:col>3</xdr:col>
      <xdr:colOff>304800</xdr:colOff>
      <xdr:row>9</xdr:row>
      <xdr:rowOff>73297</xdr:rowOff>
    </xdr:to>
    <xdr:sp macro="" textlink="">
      <xdr:nvSpPr>
        <xdr:cNvPr id="2" name="AutoShape 2" descr="Secretaría de la Contraloría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543050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674687</xdr:colOff>
      <xdr:row>8</xdr:row>
      <xdr:rowOff>119062</xdr:rowOff>
    </xdr:from>
    <xdr:to>
      <xdr:col>2</xdr:col>
      <xdr:colOff>978291</xdr:colOff>
      <xdr:row>9</xdr:row>
      <xdr:rowOff>197578</xdr:rowOff>
    </xdr:to>
    <xdr:sp macro="" textlink="">
      <xdr:nvSpPr>
        <xdr:cNvPr id="3" name="AutoShape 3" descr="Secretaría de la Contraloría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2112962" y="1662112"/>
          <a:ext cx="303213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17</xdr:row>
      <xdr:rowOff>0</xdr:rowOff>
    </xdr:from>
    <xdr:ext cx="304800" cy="263797"/>
    <xdr:sp macro="" textlink="">
      <xdr:nvSpPr>
        <xdr:cNvPr id="4" name="AutoShape 2" descr="Secretaría de la Contraloría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3095625"/>
          <a:ext cx="304800" cy="2637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508870</xdr:colOff>
      <xdr:row>29</xdr:row>
      <xdr:rowOff>73372</xdr:rowOff>
    </xdr:from>
    <xdr:to>
      <xdr:col>4</xdr:col>
      <xdr:colOff>36626</xdr:colOff>
      <xdr:row>36</xdr:row>
      <xdr:rowOff>151787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1082980" y="6571249"/>
          <a:ext cx="4277208" cy="1448449"/>
          <a:chOff x="1243854" y="10466295"/>
          <a:chExt cx="3059205" cy="1479176"/>
        </a:xfrm>
      </xdr:grpSpPr>
      <xdr:sp macro="" textlink="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8" name="AutoShape 14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5</xdr:col>
      <xdr:colOff>36410</xdr:colOff>
      <xdr:row>29</xdr:row>
      <xdr:rowOff>78289</xdr:rowOff>
    </xdr:from>
    <xdr:to>
      <xdr:col>6</xdr:col>
      <xdr:colOff>185431</xdr:colOff>
      <xdr:row>36</xdr:row>
      <xdr:rowOff>156704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GrpSpPr/>
      </xdr:nvGrpSpPr>
      <xdr:grpSpPr>
        <a:xfrm>
          <a:off x="7278020" y="6576166"/>
          <a:ext cx="3685014" cy="1448449"/>
          <a:chOff x="1243854" y="10466295"/>
          <a:chExt cx="3059205" cy="1479176"/>
        </a:xfrm>
      </xdr:grpSpPr>
      <xdr:sp macro="" textlink="">
        <xdr:nvSpPr>
          <xdr:cNvPr id="10" name="AutoShape 14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11" name="AutoShape 14">
            <a:extLst>
              <a:ext uri="{FF2B5EF4-FFF2-40B4-BE49-F238E27FC236}">
                <a16:creationId xmlns:a16="http://schemas.microsoft.com/office/drawing/2014/main" id="{00000000-0008-0000-14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1069932</xdr:colOff>
      <xdr:row>0</xdr:row>
      <xdr:rowOff>117431</xdr:rowOff>
    </xdr:from>
    <xdr:to>
      <xdr:col>6</xdr:col>
      <xdr:colOff>2174832</xdr:colOff>
      <xdr:row>4</xdr:row>
      <xdr:rowOff>163229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SpPr/>
      </xdr:nvSpPr>
      <xdr:spPr>
        <a:xfrm>
          <a:off x="11847535" y="117431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867896</xdr:colOff>
      <xdr:row>36</xdr:row>
      <xdr:rowOff>22411</xdr:rowOff>
    </xdr:from>
    <xdr:to>
      <xdr:col>3</xdr:col>
      <xdr:colOff>845344</xdr:colOff>
      <xdr:row>43</xdr:row>
      <xdr:rowOff>168087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Arrowheads="1"/>
        </xdr:cNvSpPr>
      </xdr:nvSpPr>
      <xdr:spPr bwMode="auto">
        <a:xfrm>
          <a:off x="1784677" y="7297130"/>
          <a:ext cx="3775542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47625</xdr:colOff>
      <xdr:row>36</xdr:row>
      <xdr:rowOff>8403</xdr:rowOff>
    </xdr:from>
    <xdr:to>
      <xdr:col>11</xdr:col>
      <xdr:colOff>838200</xdr:colOff>
      <xdr:row>43</xdr:row>
      <xdr:rowOff>154079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>
          <a:spLocks noChangeArrowheads="1"/>
        </xdr:cNvSpPr>
      </xdr:nvSpPr>
      <xdr:spPr bwMode="auto">
        <a:xfrm>
          <a:off x="8143875" y="7283122"/>
          <a:ext cx="4052888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11</xdr:col>
      <xdr:colOff>892968</xdr:colOff>
      <xdr:row>0</xdr:row>
      <xdr:rowOff>71438</xdr:rowOff>
    </xdr:from>
    <xdr:to>
      <xdr:col>11</xdr:col>
      <xdr:colOff>1997868</xdr:colOff>
      <xdr:row>4</xdr:row>
      <xdr:rowOff>138113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/>
      </xdr:nvSpPr>
      <xdr:spPr>
        <a:xfrm>
          <a:off x="12251531" y="71438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761554</xdr:colOff>
      <xdr:row>35</xdr:row>
      <xdr:rowOff>37000</xdr:rowOff>
    </xdr:from>
    <xdr:to>
      <xdr:col>7</xdr:col>
      <xdr:colOff>95974</xdr:colOff>
      <xdr:row>42</xdr:row>
      <xdr:rowOff>182676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Arrowheads="1"/>
        </xdr:cNvSpPr>
      </xdr:nvSpPr>
      <xdr:spPr bwMode="auto">
        <a:xfrm>
          <a:off x="2666554" y="7657000"/>
          <a:ext cx="6192420" cy="147917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10</xdr:col>
      <xdr:colOff>671313</xdr:colOff>
      <xdr:row>35</xdr:row>
      <xdr:rowOff>18651</xdr:rowOff>
    </xdr:from>
    <xdr:to>
      <xdr:col>15</xdr:col>
      <xdr:colOff>1021225</xdr:colOff>
      <xdr:row>42</xdr:row>
      <xdr:rowOff>166739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SpPr>
          <a:spLocks noChangeArrowheads="1"/>
        </xdr:cNvSpPr>
      </xdr:nvSpPr>
      <xdr:spPr bwMode="auto">
        <a:xfrm>
          <a:off x="13484945" y="7638651"/>
          <a:ext cx="6195254" cy="1481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409575</xdr:colOff>
      <xdr:row>1</xdr:row>
      <xdr:rowOff>9525</xdr:rowOff>
    </xdr:from>
    <xdr:to>
      <xdr:col>17</xdr:col>
      <xdr:colOff>752475</xdr:colOff>
      <xdr:row>5</xdr:row>
      <xdr:rowOff>76200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/>
      </xdr:nvSpPr>
      <xdr:spPr>
        <a:xfrm>
          <a:off x="18935700" y="20002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315646</xdr:colOff>
      <xdr:row>36</xdr:row>
      <xdr:rowOff>27891</xdr:rowOff>
    </xdr:from>
    <xdr:to>
      <xdr:col>3</xdr:col>
      <xdr:colOff>2177142</xdr:colOff>
      <xdr:row>43</xdr:row>
      <xdr:rowOff>170165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Arrowheads="1"/>
        </xdr:cNvSpPr>
      </xdr:nvSpPr>
      <xdr:spPr bwMode="auto">
        <a:xfrm>
          <a:off x="1404217" y="6786105"/>
          <a:ext cx="4038639" cy="14122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784020</xdr:colOff>
      <xdr:row>36</xdr:row>
      <xdr:rowOff>20346</xdr:rowOff>
    </xdr:from>
    <xdr:to>
      <xdr:col>10</xdr:col>
      <xdr:colOff>181429</xdr:colOff>
      <xdr:row>43</xdr:row>
      <xdr:rowOff>162620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SpPr>
          <a:spLocks noChangeArrowheads="1"/>
        </xdr:cNvSpPr>
      </xdr:nvSpPr>
      <xdr:spPr bwMode="auto">
        <a:xfrm>
          <a:off x="8426699" y="6778560"/>
          <a:ext cx="4137230" cy="1412274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25</xdr:col>
      <xdr:colOff>1078675</xdr:colOff>
      <xdr:row>1</xdr:row>
      <xdr:rowOff>58139</xdr:rowOff>
    </xdr:from>
    <xdr:to>
      <xdr:col>26</xdr:col>
      <xdr:colOff>1054182</xdr:colOff>
      <xdr:row>5</xdr:row>
      <xdr:rowOff>124814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SpPr/>
      </xdr:nvSpPr>
      <xdr:spPr>
        <a:xfrm>
          <a:off x="30891925" y="248639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76200</xdr:colOff>
      <xdr:row>10</xdr:row>
      <xdr:rowOff>76200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>
          <a:spLocks noChangeArrowheads="1"/>
        </xdr:cNvSpPr>
      </xdr:nvSpPr>
      <xdr:spPr bwMode="auto">
        <a:xfrm>
          <a:off x="2505075" y="2952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637835</xdr:colOff>
      <xdr:row>9</xdr:row>
      <xdr:rowOff>68036</xdr:rowOff>
    </xdr:from>
    <xdr:to>
      <xdr:col>0</xdr:col>
      <xdr:colOff>714035</xdr:colOff>
      <xdr:row>10</xdr:row>
      <xdr:rowOff>65655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637835" y="2935061"/>
          <a:ext cx="76200" cy="197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174402</xdr:colOff>
      <xdr:row>106</xdr:row>
      <xdr:rowOff>155116</xdr:rowOff>
    </xdr:from>
    <xdr:to>
      <xdr:col>3</xdr:col>
      <xdr:colOff>18940</xdr:colOff>
      <xdr:row>113</xdr:row>
      <xdr:rowOff>160986</xdr:rowOff>
    </xdr:to>
    <xdr:sp macro="" textlink="">
      <xdr:nvSpPr>
        <xdr:cNvPr id="14" name="AutoShape 14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SpPr>
          <a:spLocks noChangeArrowheads="1"/>
        </xdr:cNvSpPr>
      </xdr:nvSpPr>
      <xdr:spPr bwMode="auto">
        <a:xfrm>
          <a:off x="979332" y="20761313"/>
          <a:ext cx="4043587" cy="1320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TITULAR O REPRESENTANTE LEGAL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1437705</xdr:colOff>
      <xdr:row>106</xdr:row>
      <xdr:rowOff>147571</xdr:rowOff>
    </xdr:from>
    <xdr:to>
      <xdr:col>7</xdr:col>
      <xdr:colOff>951951</xdr:colOff>
      <xdr:row>113</xdr:row>
      <xdr:rowOff>153441</xdr:rowOff>
    </xdr:to>
    <xdr:sp macro="" textlink="">
      <xdr:nvSpPr>
        <xdr:cNvPr id="15" name="AutoShape 14">
          <a:extLst>
            <a:ext uri="{FF2B5EF4-FFF2-40B4-BE49-F238E27FC236}">
              <a16:creationId xmlns:a16="http://schemas.microsoft.com/office/drawing/2014/main" id="{00000000-0008-0000-1800-00000F000000}"/>
            </a:ext>
          </a:extLst>
        </xdr:cNvPr>
        <xdr:cNvSpPr>
          <a:spLocks noChangeArrowheads="1"/>
        </xdr:cNvSpPr>
      </xdr:nvSpPr>
      <xdr:spPr bwMode="auto">
        <a:xfrm>
          <a:off x="8011297" y="20753768"/>
          <a:ext cx="4142591" cy="1320588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+mn-lt"/>
              <a:cs typeface="Arial"/>
            </a:rPr>
            <a:t>NOMBRE</a:t>
          </a: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7</xdr:col>
      <xdr:colOff>1274470</xdr:colOff>
      <xdr:row>0</xdr:row>
      <xdr:rowOff>134156</xdr:rowOff>
    </xdr:from>
    <xdr:to>
      <xdr:col>8</xdr:col>
      <xdr:colOff>876835</xdr:colOff>
      <xdr:row>5</xdr:row>
      <xdr:rowOff>23746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1800-000010000000}"/>
            </a:ext>
          </a:extLst>
        </xdr:cNvPr>
        <xdr:cNvSpPr/>
      </xdr:nvSpPr>
      <xdr:spPr>
        <a:xfrm>
          <a:off x="12476407" y="134156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1214647</xdr:colOff>
      <xdr:row>54</xdr:row>
      <xdr:rowOff>110576</xdr:rowOff>
    </xdr:from>
    <xdr:to>
      <xdr:col>4</xdr:col>
      <xdr:colOff>40022</xdr:colOff>
      <xdr:row>64</xdr:row>
      <xdr:rowOff>67854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1309897" y="9905451"/>
          <a:ext cx="3397375" cy="766903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715145</xdr:colOff>
      <xdr:row>54</xdr:row>
      <xdr:rowOff>130456</xdr:rowOff>
    </xdr:from>
    <xdr:to>
      <xdr:col>13</xdr:col>
      <xdr:colOff>257736</xdr:colOff>
      <xdr:row>64</xdr:row>
      <xdr:rowOff>94883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SpPr>
          <a:spLocks noChangeArrowheads="1"/>
        </xdr:cNvSpPr>
      </xdr:nvSpPr>
      <xdr:spPr bwMode="auto">
        <a:xfrm>
          <a:off x="8592320" y="9779281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820310</xdr:colOff>
      <xdr:row>54</xdr:row>
      <xdr:rowOff>142476</xdr:rowOff>
    </xdr:from>
    <xdr:to>
      <xdr:col>20</xdr:col>
      <xdr:colOff>156883</xdr:colOff>
      <xdr:row>64</xdr:row>
      <xdr:rowOff>106903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SpPr>
          <a:spLocks noChangeArrowheads="1"/>
        </xdr:cNvSpPr>
      </xdr:nvSpPr>
      <xdr:spPr bwMode="auto">
        <a:xfrm>
          <a:off x="17917685" y="9791301"/>
          <a:ext cx="3860948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20</xdr:col>
      <xdr:colOff>476250</xdr:colOff>
      <xdr:row>1</xdr:row>
      <xdr:rowOff>151535</xdr:rowOff>
    </xdr:from>
    <xdr:to>
      <xdr:col>20</xdr:col>
      <xdr:colOff>1343024</xdr:colOff>
      <xdr:row>5</xdr:row>
      <xdr:rowOff>170384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/>
      </xdr:nvSpPr>
      <xdr:spPr>
        <a:xfrm>
          <a:off x="22059034" y="324717"/>
          <a:ext cx="866774" cy="81981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1411941</xdr:colOff>
      <xdr:row>54</xdr:row>
      <xdr:rowOff>102571</xdr:rowOff>
    </xdr:from>
    <xdr:to>
      <xdr:col>4</xdr:col>
      <xdr:colOff>181287</xdr:colOff>
      <xdr:row>64</xdr:row>
      <xdr:rowOff>59849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1411941" y="10040321"/>
          <a:ext cx="3404846" cy="766903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139233</xdr:colOff>
      <xdr:row>54</xdr:row>
      <xdr:rowOff>122451</xdr:rowOff>
    </xdr:from>
    <xdr:to>
      <xdr:col>13</xdr:col>
      <xdr:colOff>253324</xdr:colOff>
      <xdr:row>64</xdr:row>
      <xdr:rowOff>86878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SpPr>
          <a:spLocks noChangeArrowheads="1"/>
        </xdr:cNvSpPr>
      </xdr:nvSpPr>
      <xdr:spPr bwMode="auto">
        <a:xfrm>
          <a:off x="8778408" y="9837951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76310</xdr:colOff>
      <xdr:row>54</xdr:row>
      <xdr:rowOff>145677</xdr:rowOff>
    </xdr:from>
    <xdr:to>
      <xdr:col>19</xdr:col>
      <xdr:colOff>757589</xdr:colOff>
      <xdr:row>64</xdr:row>
      <xdr:rowOff>110104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>
          <a:spLocks noChangeArrowheads="1"/>
        </xdr:cNvSpPr>
      </xdr:nvSpPr>
      <xdr:spPr bwMode="auto">
        <a:xfrm>
          <a:off x="18097610" y="9861177"/>
          <a:ext cx="3862629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866774</xdr:colOff>
      <xdr:row>4</xdr:row>
      <xdr:rowOff>189485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SpPr/>
      </xdr:nvSpPr>
      <xdr:spPr>
        <a:xfrm>
          <a:off x="19792390" y="182096"/>
          <a:ext cx="866774" cy="81981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1411941</xdr:colOff>
      <xdr:row>54</xdr:row>
      <xdr:rowOff>102571</xdr:rowOff>
    </xdr:from>
    <xdr:to>
      <xdr:col>4</xdr:col>
      <xdr:colOff>181287</xdr:colOff>
      <xdr:row>64</xdr:row>
      <xdr:rowOff>59849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pSpPr/>
      </xdr:nvGrpSpPr>
      <xdr:grpSpPr>
        <a:xfrm>
          <a:off x="1411941" y="9546851"/>
          <a:ext cx="3402693" cy="780625"/>
          <a:chOff x="1389073" y="11106186"/>
          <a:chExt cx="3059205" cy="1143603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1C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073" y="11106186"/>
            <a:ext cx="3059205" cy="1143603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84802" y="11451446"/>
            <a:ext cx="2335305" cy="459441"/>
          </a:xfrm>
          <a:prstGeom prst="roundRect">
            <a:avLst>
              <a:gd name="adj" fmla="val 16667"/>
            </a:avLst>
          </a:prstGeom>
          <a:noFill/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n-US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139233</xdr:colOff>
      <xdr:row>54</xdr:row>
      <xdr:rowOff>122451</xdr:rowOff>
    </xdr:from>
    <xdr:to>
      <xdr:col>13</xdr:col>
      <xdr:colOff>253324</xdr:colOff>
      <xdr:row>64</xdr:row>
      <xdr:rowOff>86878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>
          <a:spLocks noChangeArrowheads="1"/>
        </xdr:cNvSpPr>
      </xdr:nvSpPr>
      <xdr:spPr bwMode="auto">
        <a:xfrm>
          <a:off x="8778408" y="9837951"/>
          <a:ext cx="6000541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NOMBRE Y FIRMA DEL DIRECTOR ADMINISTRATIVO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16</xdr:col>
      <xdr:colOff>76310</xdr:colOff>
      <xdr:row>54</xdr:row>
      <xdr:rowOff>145677</xdr:rowOff>
    </xdr:from>
    <xdr:to>
      <xdr:col>19</xdr:col>
      <xdr:colOff>757589</xdr:colOff>
      <xdr:row>64</xdr:row>
      <xdr:rowOff>110104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>
          <a:spLocks noChangeArrowheads="1"/>
        </xdr:cNvSpPr>
      </xdr:nvSpPr>
      <xdr:spPr bwMode="auto">
        <a:xfrm>
          <a:off x="18097610" y="9861177"/>
          <a:ext cx="3862629" cy="79310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+mn-lt"/>
              <a:cs typeface="Arial"/>
            </a:rPr>
            <a:t> TITULAR DEL AREA RESPONSABLE</a:t>
          </a:r>
          <a:endParaRPr lang="es-MX" sz="1000" b="1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</xdr:col>
      <xdr:colOff>0</xdr:colOff>
      <xdr:row>2</xdr:row>
      <xdr:rowOff>67236</xdr:rowOff>
    </xdr:from>
    <xdr:to>
      <xdr:col>2</xdr:col>
      <xdr:colOff>212912</xdr:colOff>
      <xdr:row>7</xdr:row>
      <xdr:rowOff>0</xdr:rowOff>
    </xdr:to>
    <xdr:sp macro="" textlink="">
      <xdr:nvSpPr>
        <xdr:cNvPr id="7" name="Cerrar llave 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/>
      </xdr:nvSpPr>
      <xdr:spPr>
        <a:xfrm>
          <a:off x="1695450" y="429186"/>
          <a:ext cx="212912" cy="94241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257735</xdr:colOff>
      <xdr:row>3</xdr:row>
      <xdr:rowOff>22412</xdr:rowOff>
    </xdr:from>
    <xdr:to>
      <xdr:col>2</xdr:col>
      <xdr:colOff>784411</xdr:colOff>
      <xdr:row>5</xdr:row>
      <xdr:rowOff>156884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/>
      </xdr:nvSpPr>
      <xdr:spPr>
        <a:xfrm>
          <a:off x="1953185" y="632012"/>
          <a:ext cx="526676" cy="51547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134470</xdr:colOff>
      <xdr:row>2</xdr:row>
      <xdr:rowOff>134472</xdr:rowOff>
    </xdr:from>
    <xdr:to>
      <xdr:col>17</xdr:col>
      <xdr:colOff>661146</xdr:colOff>
      <xdr:row>5</xdr:row>
      <xdr:rowOff>22414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/>
      </xdr:nvSpPr>
      <xdr:spPr>
        <a:xfrm>
          <a:off x="19079695" y="496422"/>
          <a:ext cx="526676" cy="51659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2</a:t>
          </a:r>
          <a:endParaRPr lang="es-MX" sz="1100" b="1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17</xdr:col>
      <xdr:colOff>739588</xdr:colOff>
      <xdr:row>2</xdr:row>
      <xdr:rowOff>156882</xdr:rowOff>
    </xdr:from>
    <xdr:to>
      <xdr:col>18</xdr:col>
      <xdr:colOff>6724</xdr:colOff>
      <xdr:row>4</xdr:row>
      <xdr:rowOff>150157</xdr:rowOff>
    </xdr:to>
    <xdr:sp macro="" textlink="">
      <xdr:nvSpPr>
        <xdr:cNvPr id="10" name="Cerrar llave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/>
      </xdr:nvSpPr>
      <xdr:spPr>
        <a:xfrm flipH="1">
          <a:off x="19684813" y="518832"/>
          <a:ext cx="133911" cy="431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</xdr:col>
      <xdr:colOff>381004</xdr:colOff>
      <xdr:row>13</xdr:row>
      <xdr:rowOff>11204</xdr:rowOff>
    </xdr:from>
    <xdr:to>
      <xdr:col>1</xdr:col>
      <xdr:colOff>1113311</xdr:colOff>
      <xdr:row>17</xdr:row>
      <xdr:rowOff>125516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/>
      </xdr:nvSpPr>
      <xdr:spPr>
        <a:xfrm>
          <a:off x="381004" y="3449729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3</a:t>
          </a:r>
        </a:p>
      </xdr:txBody>
    </xdr:sp>
    <xdr:clientData/>
  </xdr:twoCellAnchor>
  <xdr:twoCellAnchor>
    <xdr:from>
      <xdr:col>2</xdr:col>
      <xdr:colOff>634260</xdr:colOff>
      <xdr:row>13</xdr:row>
      <xdr:rowOff>6720</xdr:rowOff>
    </xdr:from>
    <xdr:to>
      <xdr:col>2</xdr:col>
      <xdr:colOff>1366567</xdr:colOff>
      <xdr:row>17</xdr:row>
      <xdr:rowOff>121032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/>
      </xdr:nvSpPr>
      <xdr:spPr>
        <a:xfrm>
          <a:off x="2329710" y="3445245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4</a:t>
          </a:r>
        </a:p>
      </xdr:txBody>
    </xdr:sp>
    <xdr:clientData/>
  </xdr:twoCellAnchor>
  <xdr:twoCellAnchor>
    <xdr:from>
      <xdr:col>3</xdr:col>
      <xdr:colOff>170337</xdr:colOff>
      <xdr:row>13</xdr:row>
      <xdr:rowOff>2237</xdr:rowOff>
    </xdr:from>
    <xdr:to>
      <xdr:col>3</xdr:col>
      <xdr:colOff>902644</xdr:colOff>
      <xdr:row>17</xdr:row>
      <xdr:rowOff>116549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SpPr/>
      </xdr:nvSpPr>
      <xdr:spPr>
        <a:xfrm>
          <a:off x="3770787" y="3440762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5</a:t>
          </a:r>
        </a:p>
      </xdr:txBody>
    </xdr:sp>
    <xdr:clientData/>
  </xdr:twoCellAnchor>
  <xdr:twoCellAnchor>
    <xdr:from>
      <xdr:col>4</xdr:col>
      <xdr:colOff>233089</xdr:colOff>
      <xdr:row>13</xdr:row>
      <xdr:rowOff>8960</xdr:rowOff>
    </xdr:from>
    <xdr:to>
      <xdr:col>4</xdr:col>
      <xdr:colOff>965396</xdr:colOff>
      <xdr:row>17</xdr:row>
      <xdr:rowOff>123272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SpPr/>
      </xdr:nvSpPr>
      <xdr:spPr>
        <a:xfrm>
          <a:off x="4862239" y="3447485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6</a:t>
          </a:r>
        </a:p>
      </xdr:txBody>
    </xdr:sp>
    <xdr:clientData/>
  </xdr:twoCellAnchor>
  <xdr:twoCellAnchor>
    <xdr:from>
      <xdr:col>5</xdr:col>
      <xdr:colOff>127754</xdr:colOff>
      <xdr:row>13</xdr:row>
      <xdr:rowOff>15682</xdr:rowOff>
    </xdr:from>
    <xdr:to>
      <xdr:col>5</xdr:col>
      <xdr:colOff>860061</xdr:colOff>
      <xdr:row>17</xdr:row>
      <xdr:rowOff>129994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SpPr/>
      </xdr:nvSpPr>
      <xdr:spPr>
        <a:xfrm>
          <a:off x="5938004" y="3454207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7</a:t>
          </a:r>
        </a:p>
      </xdr:txBody>
    </xdr:sp>
    <xdr:clientData/>
  </xdr:twoCellAnchor>
  <xdr:twoCellAnchor>
    <xdr:from>
      <xdr:col>6</xdr:col>
      <xdr:colOff>112069</xdr:colOff>
      <xdr:row>13</xdr:row>
      <xdr:rowOff>11199</xdr:rowOff>
    </xdr:from>
    <xdr:to>
      <xdr:col>6</xdr:col>
      <xdr:colOff>844376</xdr:colOff>
      <xdr:row>17</xdr:row>
      <xdr:rowOff>125511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1C00-000010000000}"/>
            </a:ext>
          </a:extLst>
        </xdr:cNvPr>
        <xdr:cNvSpPr/>
      </xdr:nvSpPr>
      <xdr:spPr>
        <a:xfrm>
          <a:off x="6865294" y="3449724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8</a:t>
          </a:r>
        </a:p>
      </xdr:txBody>
    </xdr:sp>
    <xdr:clientData/>
  </xdr:twoCellAnchor>
  <xdr:twoCellAnchor>
    <xdr:from>
      <xdr:col>7</xdr:col>
      <xdr:colOff>118792</xdr:colOff>
      <xdr:row>13</xdr:row>
      <xdr:rowOff>6716</xdr:rowOff>
    </xdr:from>
    <xdr:to>
      <xdr:col>7</xdr:col>
      <xdr:colOff>851099</xdr:colOff>
      <xdr:row>17</xdr:row>
      <xdr:rowOff>121028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1C00-000011000000}"/>
            </a:ext>
          </a:extLst>
        </xdr:cNvPr>
        <xdr:cNvSpPr/>
      </xdr:nvSpPr>
      <xdr:spPr>
        <a:xfrm>
          <a:off x="7814992" y="3445241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9</a:t>
          </a:r>
        </a:p>
      </xdr:txBody>
    </xdr:sp>
    <xdr:clientData/>
  </xdr:twoCellAnchor>
  <xdr:twoCellAnchor>
    <xdr:from>
      <xdr:col>8</xdr:col>
      <xdr:colOff>181544</xdr:colOff>
      <xdr:row>13</xdr:row>
      <xdr:rowOff>13439</xdr:rowOff>
    </xdr:from>
    <xdr:to>
      <xdr:col>8</xdr:col>
      <xdr:colOff>913851</xdr:colOff>
      <xdr:row>17</xdr:row>
      <xdr:rowOff>127751</xdr:rowOff>
    </xdr:to>
    <xdr:sp macro="" textlink="">
      <xdr:nvSpPr>
        <xdr:cNvPr id="18" name="Elipse 17">
          <a:extLst>
            <a:ext uri="{FF2B5EF4-FFF2-40B4-BE49-F238E27FC236}">
              <a16:creationId xmlns:a16="http://schemas.microsoft.com/office/drawing/2014/main" id="{00000000-0008-0000-1C00-000012000000}"/>
            </a:ext>
          </a:extLst>
        </xdr:cNvPr>
        <xdr:cNvSpPr/>
      </xdr:nvSpPr>
      <xdr:spPr>
        <a:xfrm>
          <a:off x="8820719" y="3451964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10</a:t>
          </a:r>
        </a:p>
      </xdr:txBody>
    </xdr:sp>
    <xdr:clientData/>
  </xdr:twoCellAnchor>
  <xdr:twoCellAnchor>
    <xdr:from>
      <xdr:col>9</xdr:col>
      <xdr:colOff>524447</xdr:colOff>
      <xdr:row>13</xdr:row>
      <xdr:rowOff>8956</xdr:rowOff>
    </xdr:from>
    <xdr:to>
      <xdr:col>9</xdr:col>
      <xdr:colOff>1256754</xdr:colOff>
      <xdr:row>17</xdr:row>
      <xdr:rowOff>123268</xdr:rowOff>
    </xdr:to>
    <xdr:sp macro="" textlink="">
      <xdr:nvSpPr>
        <xdr:cNvPr id="19" name="Elipse 18">
          <a:extLst>
            <a:ext uri="{FF2B5EF4-FFF2-40B4-BE49-F238E27FC236}">
              <a16:creationId xmlns:a16="http://schemas.microsoft.com/office/drawing/2014/main" id="{00000000-0008-0000-1C00-000013000000}"/>
            </a:ext>
          </a:extLst>
        </xdr:cNvPr>
        <xdr:cNvSpPr/>
      </xdr:nvSpPr>
      <xdr:spPr>
        <a:xfrm>
          <a:off x="10211372" y="3447481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11</a:t>
          </a:r>
        </a:p>
      </xdr:txBody>
    </xdr:sp>
    <xdr:clientData/>
  </xdr:twoCellAnchor>
  <xdr:twoCellAnchor>
    <xdr:from>
      <xdr:col>10</xdr:col>
      <xdr:colOff>183791</xdr:colOff>
      <xdr:row>13</xdr:row>
      <xdr:rowOff>15678</xdr:rowOff>
    </xdr:from>
    <xdr:to>
      <xdr:col>10</xdr:col>
      <xdr:colOff>916098</xdr:colOff>
      <xdr:row>17</xdr:row>
      <xdr:rowOff>129990</xdr:rowOff>
    </xdr:to>
    <xdr:sp macro="" textlink="">
      <xdr:nvSpPr>
        <xdr:cNvPr id="20" name="Elipse 19">
          <a:extLst>
            <a:ext uri="{FF2B5EF4-FFF2-40B4-BE49-F238E27FC236}">
              <a16:creationId xmlns:a16="http://schemas.microsoft.com/office/drawing/2014/main" id="{00000000-0008-0000-1C00-000014000000}"/>
            </a:ext>
          </a:extLst>
        </xdr:cNvPr>
        <xdr:cNvSpPr/>
      </xdr:nvSpPr>
      <xdr:spPr>
        <a:xfrm>
          <a:off x="11632841" y="3454203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12</a:t>
          </a:r>
        </a:p>
      </xdr:txBody>
    </xdr:sp>
    <xdr:clientData/>
  </xdr:twoCellAnchor>
  <xdr:twoCellAnchor>
    <xdr:from>
      <xdr:col>11</xdr:col>
      <xdr:colOff>134486</xdr:colOff>
      <xdr:row>13</xdr:row>
      <xdr:rowOff>11195</xdr:rowOff>
    </xdr:from>
    <xdr:to>
      <xdr:col>11</xdr:col>
      <xdr:colOff>866793</xdr:colOff>
      <xdr:row>17</xdr:row>
      <xdr:rowOff>125507</xdr:rowOff>
    </xdr:to>
    <xdr:sp macro="" textlink="">
      <xdr:nvSpPr>
        <xdr:cNvPr id="21" name="Elipse 20">
          <a:extLst>
            <a:ext uri="{FF2B5EF4-FFF2-40B4-BE49-F238E27FC236}">
              <a16:creationId xmlns:a16="http://schemas.microsoft.com/office/drawing/2014/main" id="{00000000-0008-0000-1C00-000015000000}"/>
            </a:ext>
          </a:extLst>
        </xdr:cNvPr>
        <xdr:cNvSpPr/>
      </xdr:nvSpPr>
      <xdr:spPr>
        <a:xfrm>
          <a:off x="12650336" y="3449720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13</a:t>
          </a:r>
        </a:p>
      </xdr:txBody>
    </xdr:sp>
    <xdr:clientData/>
  </xdr:twoCellAnchor>
  <xdr:twoCellAnchor>
    <xdr:from>
      <xdr:col>12</xdr:col>
      <xdr:colOff>141213</xdr:colOff>
      <xdr:row>13</xdr:row>
      <xdr:rowOff>6711</xdr:rowOff>
    </xdr:from>
    <xdr:to>
      <xdr:col>12</xdr:col>
      <xdr:colOff>873520</xdr:colOff>
      <xdr:row>17</xdr:row>
      <xdr:rowOff>121023</xdr:rowOff>
    </xdr:to>
    <xdr:sp macro="" textlink="">
      <xdr:nvSpPr>
        <xdr:cNvPr id="22" name="Elipse 21">
          <a:extLst>
            <a:ext uri="{FF2B5EF4-FFF2-40B4-BE49-F238E27FC236}">
              <a16:creationId xmlns:a16="http://schemas.microsoft.com/office/drawing/2014/main" id="{00000000-0008-0000-1C00-000016000000}"/>
            </a:ext>
          </a:extLst>
        </xdr:cNvPr>
        <xdr:cNvSpPr/>
      </xdr:nvSpPr>
      <xdr:spPr>
        <a:xfrm>
          <a:off x="13638138" y="3445236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14</a:t>
          </a:r>
        </a:p>
      </xdr:txBody>
    </xdr:sp>
    <xdr:clientData/>
  </xdr:twoCellAnchor>
  <xdr:twoCellAnchor>
    <xdr:from>
      <xdr:col>13</xdr:col>
      <xdr:colOff>394466</xdr:colOff>
      <xdr:row>13</xdr:row>
      <xdr:rowOff>13434</xdr:rowOff>
    </xdr:from>
    <xdr:to>
      <xdr:col>13</xdr:col>
      <xdr:colOff>1126773</xdr:colOff>
      <xdr:row>17</xdr:row>
      <xdr:rowOff>127746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1C00-000017000000}"/>
            </a:ext>
          </a:extLst>
        </xdr:cNvPr>
        <xdr:cNvSpPr/>
      </xdr:nvSpPr>
      <xdr:spPr>
        <a:xfrm>
          <a:off x="14920091" y="3451959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15</a:t>
          </a:r>
        </a:p>
      </xdr:txBody>
    </xdr:sp>
    <xdr:clientData/>
  </xdr:twoCellAnchor>
  <xdr:twoCellAnchor>
    <xdr:from>
      <xdr:col>14</xdr:col>
      <xdr:colOff>199485</xdr:colOff>
      <xdr:row>13</xdr:row>
      <xdr:rowOff>8951</xdr:rowOff>
    </xdr:from>
    <xdr:to>
      <xdr:col>14</xdr:col>
      <xdr:colOff>931792</xdr:colOff>
      <xdr:row>17</xdr:row>
      <xdr:rowOff>123263</xdr:rowOff>
    </xdr:to>
    <xdr:sp macro="" textlink="">
      <xdr:nvSpPr>
        <xdr:cNvPr id="24" name="Elipse 23">
          <a:extLst>
            <a:ext uri="{FF2B5EF4-FFF2-40B4-BE49-F238E27FC236}">
              <a16:creationId xmlns:a16="http://schemas.microsoft.com/office/drawing/2014/main" id="{00000000-0008-0000-1C00-000018000000}"/>
            </a:ext>
          </a:extLst>
        </xdr:cNvPr>
        <xdr:cNvSpPr/>
      </xdr:nvSpPr>
      <xdr:spPr>
        <a:xfrm>
          <a:off x="16077660" y="3447476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16</a:t>
          </a:r>
        </a:p>
      </xdr:txBody>
    </xdr:sp>
    <xdr:clientData/>
  </xdr:twoCellAnchor>
  <xdr:twoCellAnchor>
    <xdr:from>
      <xdr:col>15</xdr:col>
      <xdr:colOff>206208</xdr:colOff>
      <xdr:row>13</xdr:row>
      <xdr:rowOff>15674</xdr:rowOff>
    </xdr:from>
    <xdr:to>
      <xdr:col>15</xdr:col>
      <xdr:colOff>938515</xdr:colOff>
      <xdr:row>17</xdr:row>
      <xdr:rowOff>129986</xdr:rowOff>
    </xdr:to>
    <xdr:sp macro="" textlink="">
      <xdr:nvSpPr>
        <xdr:cNvPr id="25" name="Elipse 24">
          <a:extLst>
            <a:ext uri="{FF2B5EF4-FFF2-40B4-BE49-F238E27FC236}">
              <a16:creationId xmlns:a16="http://schemas.microsoft.com/office/drawing/2014/main" id="{00000000-0008-0000-1C00-000019000000}"/>
            </a:ext>
          </a:extLst>
        </xdr:cNvPr>
        <xdr:cNvSpPr/>
      </xdr:nvSpPr>
      <xdr:spPr>
        <a:xfrm>
          <a:off x="17122608" y="3454199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17</a:t>
          </a:r>
        </a:p>
      </xdr:txBody>
    </xdr:sp>
    <xdr:clientData/>
  </xdr:twoCellAnchor>
  <xdr:twoCellAnchor>
    <xdr:from>
      <xdr:col>16</xdr:col>
      <xdr:colOff>123284</xdr:colOff>
      <xdr:row>13</xdr:row>
      <xdr:rowOff>11191</xdr:rowOff>
    </xdr:from>
    <xdr:to>
      <xdr:col>16</xdr:col>
      <xdr:colOff>855591</xdr:colOff>
      <xdr:row>17</xdr:row>
      <xdr:rowOff>125503</xdr:rowOff>
    </xdr:to>
    <xdr:sp macro="" textlink="">
      <xdr:nvSpPr>
        <xdr:cNvPr id="26" name="Elipse 25">
          <a:extLst>
            <a:ext uri="{FF2B5EF4-FFF2-40B4-BE49-F238E27FC236}">
              <a16:creationId xmlns:a16="http://schemas.microsoft.com/office/drawing/2014/main" id="{00000000-0008-0000-1C00-00001A000000}"/>
            </a:ext>
          </a:extLst>
        </xdr:cNvPr>
        <xdr:cNvSpPr/>
      </xdr:nvSpPr>
      <xdr:spPr>
        <a:xfrm>
          <a:off x="18144584" y="3449716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18</a:t>
          </a:r>
        </a:p>
      </xdr:txBody>
    </xdr:sp>
    <xdr:clientData/>
  </xdr:twoCellAnchor>
  <xdr:twoCellAnchor>
    <xdr:from>
      <xdr:col>17</xdr:col>
      <xdr:colOff>73982</xdr:colOff>
      <xdr:row>13</xdr:row>
      <xdr:rowOff>6707</xdr:rowOff>
    </xdr:from>
    <xdr:to>
      <xdr:col>17</xdr:col>
      <xdr:colOff>806289</xdr:colOff>
      <xdr:row>17</xdr:row>
      <xdr:rowOff>121019</xdr:rowOff>
    </xdr:to>
    <xdr:sp macro="" textlink="">
      <xdr:nvSpPr>
        <xdr:cNvPr id="27" name="Elipse 26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SpPr/>
      </xdr:nvSpPr>
      <xdr:spPr>
        <a:xfrm>
          <a:off x="19019207" y="3445232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19</a:t>
          </a:r>
        </a:p>
      </xdr:txBody>
    </xdr:sp>
    <xdr:clientData/>
  </xdr:twoCellAnchor>
  <xdr:twoCellAnchor>
    <xdr:from>
      <xdr:col>18</xdr:col>
      <xdr:colOff>372058</xdr:colOff>
      <xdr:row>13</xdr:row>
      <xdr:rowOff>13430</xdr:rowOff>
    </xdr:from>
    <xdr:to>
      <xdr:col>18</xdr:col>
      <xdr:colOff>1104365</xdr:colOff>
      <xdr:row>17</xdr:row>
      <xdr:rowOff>127742</xdr:rowOff>
    </xdr:to>
    <xdr:sp macro="" textlink="">
      <xdr:nvSpPr>
        <xdr:cNvPr id="28" name="Elipse 27">
          <a:extLst>
            <a:ext uri="{FF2B5EF4-FFF2-40B4-BE49-F238E27FC236}">
              <a16:creationId xmlns:a16="http://schemas.microsoft.com/office/drawing/2014/main" id="{00000000-0008-0000-1C00-00001C000000}"/>
            </a:ext>
          </a:extLst>
        </xdr:cNvPr>
        <xdr:cNvSpPr/>
      </xdr:nvSpPr>
      <xdr:spPr>
        <a:xfrm>
          <a:off x="20184058" y="3451955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20</a:t>
          </a:r>
        </a:p>
      </xdr:txBody>
    </xdr:sp>
    <xdr:clientData/>
  </xdr:twoCellAnchor>
  <xdr:twoCellAnchor>
    <xdr:from>
      <xdr:col>19</xdr:col>
      <xdr:colOff>188284</xdr:colOff>
      <xdr:row>13</xdr:row>
      <xdr:rowOff>8946</xdr:rowOff>
    </xdr:from>
    <xdr:to>
      <xdr:col>19</xdr:col>
      <xdr:colOff>920591</xdr:colOff>
      <xdr:row>17</xdr:row>
      <xdr:rowOff>123258</xdr:rowOff>
    </xdr:to>
    <xdr:sp macro="" textlink="">
      <xdr:nvSpPr>
        <xdr:cNvPr id="29" name="Elipse 28">
          <a:extLst>
            <a:ext uri="{FF2B5EF4-FFF2-40B4-BE49-F238E27FC236}">
              <a16:creationId xmlns:a16="http://schemas.microsoft.com/office/drawing/2014/main" id="{00000000-0008-0000-1C00-00001D000000}"/>
            </a:ext>
          </a:extLst>
        </xdr:cNvPr>
        <xdr:cNvSpPr/>
      </xdr:nvSpPr>
      <xdr:spPr>
        <a:xfrm>
          <a:off x="21390934" y="3447471"/>
          <a:ext cx="732307" cy="723912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latin typeface="Arial Black" panose="020B0A04020102020204" pitchFamily="34" charset="0"/>
            </a:rPr>
            <a:t> </a:t>
          </a:r>
          <a:r>
            <a:rPr lang="es-MX" sz="1600" b="1">
              <a:latin typeface="Arial Black" panose="020B0A04020102020204" pitchFamily="34" charset="0"/>
            </a:rPr>
            <a:t>21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34</xdr:row>
      <xdr:rowOff>31936</xdr:rowOff>
    </xdr:from>
    <xdr:to>
      <xdr:col>5</xdr:col>
      <xdr:colOff>0</xdr:colOff>
      <xdr:row>41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487021" y="6956611"/>
          <a:ext cx="4313704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47626</xdr:colOff>
      <xdr:row>34</xdr:row>
      <xdr:rowOff>27453</xdr:rowOff>
    </xdr:from>
    <xdr:to>
      <xdr:col>8</xdr:col>
      <xdr:colOff>1571625</xdr:colOff>
      <xdr:row>41</xdr:row>
      <xdr:rowOff>173129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8658226" y="6952128"/>
          <a:ext cx="2981324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1190625</xdr:colOff>
      <xdr:row>0</xdr:row>
      <xdr:rowOff>28575</xdr:rowOff>
    </xdr:from>
    <xdr:to>
      <xdr:col>9</xdr:col>
      <xdr:colOff>666750</xdr:colOff>
      <xdr:row>4</xdr:row>
      <xdr:rowOff>95250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258550" y="28575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35</xdr:row>
      <xdr:rowOff>33617</xdr:rowOff>
    </xdr:from>
    <xdr:to>
      <xdr:col>5</xdr:col>
      <xdr:colOff>554690</xdr:colOff>
      <xdr:row>42</xdr:row>
      <xdr:rowOff>179293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508313" y="6996392"/>
          <a:ext cx="4589927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0</xdr:colOff>
      <xdr:row>35</xdr:row>
      <xdr:rowOff>25772</xdr:rowOff>
    </xdr:from>
    <xdr:to>
      <xdr:col>7</xdr:col>
      <xdr:colOff>803463</xdr:colOff>
      <xdr:row>42</xdr:row>
      <xdr:rowOff>171448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7772400" y="6988547"/>
          <a:ext cx="3032313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790575</xdr:colOff>
      <xdr:row>0</xdr:row>
      <xdr:rowOff>76200</xdr:rowOff>
    </xdr:from>
    <xdr:to>
      <xdr:col>8</xdr:col>
      <xdr:colOff>914400</xdr:colOff>
      <xdr:row>4</xdr:row>
      <xdr:rowOff>142875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791825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593913</xdr:colOff>
      <xdr:row>35</xdr:row>
      <xdr:rowOff>33617</xdr:rowOff>
    </xdr:from>
    <xdr:to>
      <xdr:col>5</xdr:col>
      <xdr:colOff>554690</xdr:colOff>
      <xdr:row>42</xdr:row>
      <xdr:rowOff>179293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508313" y="6996392"/>
          <a:ext cx="4589927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666753</xdr:colOff>
      <xdr:row>35</xdr:row>
      <xdr:rowOff>25772</xdr:rowOff>
    </xdr:from>
    <xdr:to>
      <xdr:col>9</xdr:col>
      <xdr:colOff>803463</xdr:colOff>
      <xdr:row>42</xdr:row>
      <xdr:rowOff>171448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10668003" y="6988547"/>
          <a:ext cx="4594410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9</xdr:col>
      <xdr:colOff>923925</xdr:colOff>
      <xdr:row>0</xdr:row>
      <xdr:rowOff>114300</xdr:rowOff>
    </xdr:from>
    <xdr:to>
      <xdr:col>10</xdr:col>
      <xdr:colOff>1047750</xdr:colOff>
      <xdr:row>4</xdr:row>
      <xdr:rowOff>180975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5382875" y="1143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30</xdr:row>
      <xdr:rowOff>31936</xdr:rowOff>
    </xdr:from>
    <xdr:to>
      <xdr:col>5</xdr:col>
      <xdr:colOff>0</xdr:colOff>
      <xdr:row>37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489402" y="6199374"/>
          <a:ext cx="5142379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47626</xdr:colOff>
      <xdr:row>30</xdr:row>
      <xdr:rowOff>27453</xdr:rowOff>
    </xdr:from>
    <xdr:to>
      <xdr:col>7</xdr:col>
      <xdr:colOff>1571625</xdr:colOff>
      <xdr:row>37</xdr:row>
      <xdr:rowOff>173129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7584282" y="6194891"/>
          <a:ext cx="297656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7</xdr:col>
      <xdr:colOff>1302684</xdr:colOff>
      <xdr:row>0</xdr:row>
      <xdr:rowOff>98052</xdr:rowOff>
    </xdr:from>
    <xdr:to>
      <xdr:col>7</xdr:col>
      <xdr:colOff>2407584</xdr:colOff>
      <xdr:row>4</xdr:row>
      <xdr:rowOff>142315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0281397" y="98052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572621</xdr:colOff>
      <xdr:row>30</xdr:row>
      <xdr:rowOff>31936</xdr:rowOff>
    </xdr:from>
    <xdr:to>
      <xdr:col>5</xdr:col>
      <xdr:colOff>0</xdr:colOff>
      <xdr:row>37</xdr:row>
      <xdr:rowOff>177612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1483099" y="6363260"/>
          <a:ext cx="5128372" cy="151839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47626</xdr:colOff>
      <xdr:row>30</xdr:row>
      <xdr:rowOff>27453</xdr:rowOff>
    </xdr:from>
    <xdr:to>
      <xdr:col>8</xdr:col>
      <xdr:colOff>1571625</xdr:colOff>
      <xdr:row>37</xdr:row>
      <xdr:rowOff>173129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7569575" y="6358777"/>
          <a:ext cx="5053851" cy="151839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8</xdr:col>
      <xdr:colOff>392207</xdr:colOff>
      <xdr:row>0</xdr:row>
      <xdr:rowOff>56029</xdr:rowOff>
    </xdr:from>
    <xdr:to>
      <xdr:col>8</xdr:col>
      <xdr:colOff>1497107</xdr:colOff>
      <xdr:row>4</xdr:row>
      <xdr:rowOff>100292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1444008" y="56029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235722</xdr:colOff>
      <xdr:row>37</xdr:row>
      <xdr:rowOff>30165</xdr:rowOff>
    </xdr:from>
    <xdr:to>
      <xdr:col>4</xdr:col>
      <xdr:colOff>1714500</xdr:colOff>
      <xdr:row>44</xdr:row>
      <xdr:rowOff>175841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693047" y="7269165"/>
          <a:ext cx="427912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201084</xdr:colOff>
      <xdr:row>37</xdr:row>
      <xdr:rowOff>19571</xdr:rowOff>
    </xdr:from>
    <xdr:to>
      <xdr:col>10</xdr:col>
      <xdr:colOff>941918</xdr:colOff>
      <xdr:row>44</xdr:row>
      <xdr:rowOff>165247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9440334" y="7258571"/>
          <a:ext cx="4293659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962025</xdr:colOff>
      <xdr:row>0</xdr:row>
      <xdr:rowOff>57150</xdr:rowOff>
    </xdr:from>
    <xdr:to>
      <xdr:col>12</xdr:col>
      <xdr:colOff>1057275</xdr:colOff>
      <xdr:row>4</xdr:row>
      <xdr:rowOff>123825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14763750" y="5715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595556</xdr:colOff>
      <xdr:row>37</xdr:row>
      <xdr:rowOff>30166</xdr:rowOff>
    </xdr:from>
    <xdr:to>
      <xdr:col>4</xdr:col>
      <xdr:colOff>1312334</xdr:colOff>
      <xdr:row>44</xdr:row>
      <xdr:rowOff>175842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509956" y="7459666"/>
          <a:ext cx="4145778" cy="1479176"/>
          <a:chOff x="1243854" y="10466295"/>
          <a:chExt cx="3059205" cy="1479176"/>
        </a:xfrm>
      </xdr:grpSpPr>
      <xdr:sp macro="" textlink="">
        <xdr:nvSpPr>
          <xdr:cNvPr id="3" name="AutoShape 14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DEL TITULAR O REPRESENTANTE LEGAL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4" name="AutoShape 14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564343" y="10914529"/>
            <a:ext cx="2335305" cy="459442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C5D2DBA9-1371-44C5-A539-9D01A7A044DA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6</xdr:col>
      <xdr:colOff>412751</xdr:colOff>
      <xdr:row>37</xdr:row>
      <xdr:rowOff>30154</xdr:rowOff>
    </xdr:from>
    <xdr:to>
      <xdr:col>11</xdr:col>
      <xdr:colOff>148168</xdr:colOff>
      <xdr:row>44</xdr:row>
      <xdr:rowOff>175830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pSpPr/>
      </xdr:nvGrpSpPr>
      <xdr:grpSpPr>
        <a:xfrm>
          <a:off x="9375776" y="7459654"/>
          <a:ext cx="4297892" cy="1479176"/>
          <a:chOff x="1243854" y="10466295"/>
          <a:chExt cx="3059205" cy="1479176"/>
        </a:xfrm>
      </xdr:grpSpPr>
      <xdr:sp macro="" textlink="">
        <xdr:nvSpPr>
          <xdr:cNvPr id="6" name="AutoShape 14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243854" y="10466295"/>
            <a:ext cx="3059205" cy="1479176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7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  <a:p>
            <a:pPr algn="ctr" rtl="1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+mn-lt"/>
                <a:cs typeface="Arial"/>
              </a:rPr>
              <a:t>NOMBRE</a:t>
            </a:r>
            <a:r>
              <a:rPr lang="es-MX" sz="1000" b="1" i="0" strike="noStrike" baseline="0">
                <a:solidFill>
                  <a:srgbClr val="000000"/>
                </a:solidFill>
                <a:latin typeface="+mn-lt"/>
                <a:cs typeface="Arial"/>
              </a:rPr>
              <a:t> Y FIRMA </a:t>
            </a:r>
            <a:r>
              <a:rPr lang="es-MX" sz="1000" b="1" i="0" baseline="0">
                <a:effectLst/>
                <a:latin typeface="+mn-lt"/>
                <a:ea typeface="+mn-ea"/>
                <a:cs typeface="+mn-cs"/>
              </a:rPr>
              <a:t>DEL DIRECTOR ADMINISTRATIVO</a:t>
            </a:r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  <xdr:sp macro="" textlink="#REF!">
        <xdr:nvSpPr>
          <xdr:cNvPr id="7" name="AutoShape 14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1528483" y="10919012"/>
            <a:ext cx="2454087" cy="470647"/>
          </a:xfrm>
          <a:prstGeom prst="roundRect">
            <a:avLst>
              <a:gd name="adj" fmla="val 16667"/>
            </a:avLst>
          </a:prstGeom>
          <a:solidFill>
            <a:srgbClr val="FFFFFF"/>
          </a:solidFill>
          <a:ln w="9525">
            <a:noFill/>
            <a:round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fld id="{714ACF8C-3600-4AEF-957A-57593DE16431}" type="TxLink">
              <a:rPr lang="en-US" sz="1100" b="0" i="0" u="none" strike="noStrike">
                <a:solidFill>
                  <a:srgbClr val="000000"/>
                </a:solidFill>
                <a:latin typeface="+mn-lt"/>
                <a:cs typeface="Arial"/>
              </a:rPr>
              <a:pPr algn="ctr" rtl="1">
                <a:defRPr sz="1000"/>
              </a:pPr>
              <a:t> </a:t>
            </a:fld>
            <a:endParaRPr lang="es-MX" sz="1000" b="1" i="0" strike="noStrike">
              <a:solidFill>
                <a:srgbClr val="000000"/>
              </a:solidFill>
              <a:latin typeface="+mn-lt"/>
              <a:cs typeface="Arial"/>
            </a:endParaRPr>
          </a:p>
        </xdr:txBody>
      </xdr:sp>
    </xdr:grpSp>
    <xdr:clientData/>
  </xdr:twoCellAnchor>
  <xdr:twoCellAnchor>
    <xdr:from>
      <xdr:col>11</xdr:col>
      <xdr:colOff>742950</xdr:colOff>
      <xdr:row>0</xdr:row>
      <xdr:rowOff>76200</xdr:rowOff>
    </xdr:from>
    <xdr:to>
      <xdr:col>12</xdr:col>
      <xdr:colOff>876300</xdr:colOff>
      <xdr:row>4</xdr:row>
      <xdr:rowOff>142875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14268450" y="76200"/>
          <a:ext cx="1104900" cy="828675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200" b="1">
              <a:solidFill>
                <a:schemeClr val="bg1">
                  <a:lumMod val="50000"/>
                </a:schemeClr>
              </a:solidFill>
            </a:rPr>
            <a:t>Logo de la Entidad Fiscalizada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SSAPYS%202014\Users\lecalderon\Desktop\Documents%20and%20Settings\Admin\Configuraci&#243;n%20local\Archivos%20temporales%20de%20Internet\Content.IE5\LO1VOLN8\ExpExcelFEIEF_BAJA.xml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2014\PROII%2007%20MAYO%202014\AMBAR\_SANTIAGO%20LACHIGUIRI-%20camino%20SE&#209;ALAMIENTO%20OKEY%20OKEY%20FALTA%20EX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SSAPYS%202014\Users\lecalderon\Desktop\Documents%20and%20Settings\Admin\Configuraci&#243;n%20local\Archivos%20temporales%20de%20Internet\Content.IE5\LO1VOLN8\ExpExcelFEIEF_BAJA.xml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83D108A\CLC&#180;S%20JALISCO%20FINAL%20I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Yeimily\ASF\CP%20ORDAZ\DICTAMEN\Dictamen%20Recursos%20Seguro%20PopularOK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76DIRPCIRB\control%20y%20seguimiento\Documents%20and%20Settings\user\Configuraci&#243;n%20local\Archivos%20temporales%20de%20Internet\Content.Outlook\S7RPPSRQ\ESTADOS%20FINANCIERO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SEP\Anexos_Requerimiento_2021-llena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.CASTILLO\Desktop\RCR\C.P.%20MARI\REQUERIMIENTO%202021\Anexos%20Mensuales%202021%2020-07-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QUEL.CASTILLO\Desktop\RCR\C.P.%20MARI\REQUERIMIENTO%202021\Anexos%20Anuales%202021%2019-07-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GARFTB1\Sub_Ivette$\Users\jjardines\AppData\Local\Microsoft\Windows\Temporary%20Internet%20Files\Content.Outlook\7TBBM4S1\Copia%20de%205_1_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silva\Desktop\AUDITORES%20EXTERNOS%202020\Informe%20de%20Auditori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REDO.SILVA\Desktop\Mari\Cruces\Propuesta%20de%20Concentraci&#243;n%20de%20Estados%20FInancieros%20para%20Cruce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LOPEZ/Mis%20documentos/DOCUMENTOS%20MIRY/2013/INFORME%20TRIMESTRAL%202013/4TO%20INFORME%20TRIM/REPORTES%20F.U/ZACAPOAXTL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FP\Users\lecalderon\Desktop\Documents%20and%20Settings\Admin\Configuraci&#243;n%20local\Archivos%20temporales%20de%20Internet\Content.IE5\LO1VOLN8\ExpExcelFEIEF_BAJA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se"/>
      <sheetName val="Actividades"/>
      <sheetName val="Metas"/>
      <sheetName val="Calendario Financiero"/>
      <sheetName val="Factibilidad"/>
      <sheetName val="Georeferencia"/>
      <sheetName val="gral"/>
      <sheetName val="EProg"/>
      <sheetName val="Complementos"/>
      <sheetName val="LOC"/>
      <sheetName val="GruposVulnerables"/>
      <sheetName val="Vertientes"/>
      <sheetName val="UM"/>
      <sheetName val="PROPONENTE"/>
      <sheetName val="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0">
          <cell r="A10">
            <v>1</v>
          </cell>
          <cell r="C10" t="str">
            <v>Enero</v>
          </cell>
        </row>
        <row r="11">
          <cell r="A11">
            <v>2</v>
          </cell>
          <cell r="C11" t="str">
            <v>Febrero</v>
          </cell>
        </row>
        <row r="12">
          <cell r="A12">
            <v>3</v>
          </cell>
          <cell r="C12" t="str">
            <v>Marzo</v>
          </cell>
        </row>
        <row r="13">
          <cell r="A13">
            <v>4</v>
          </cell>
          <cell r="C13" t="str">
            <v>Abril</v>
          </cell>
        </row>
        <row r="14">
          <cell r="A14">
            <v>5</v>
          </cell>
          <cell r="C14" t="str">
            <v>Mayo</v>
          </cell>
        </row>
        <row r="15">
          <cell r="A15">
            <v>6</v>
          </cell>
          <cell r="C15" t="str">
            <v>Junio</v>
          </cell>
        </row>
        <row r="16">
          <cell r="A16">
            <v>7</v>
          </cell>
          <cell r="C16" t="str">
            <v>Julio</v>
          </cell>
        </row>
        <row r="17">
          <cell r="A17">
            <v>8</v>
          </cell>
          <cell r="C17" t="str">
            <v>Agosto</v>
          </cell>
        </row>
        <row r="18">
          <cell r="A18">
            <v>9</v>
          </cell>
          <cell r="C18" t="str">
            <v>Septiembre</v>
          </cell>
        </row>
        <row r="19">
          <cell r="A19">
            <v>10</v>
          </cell>
          <cell r="C19" t="str">
            <v>Octubre</v>
          </cell>
        </row>
        <row r="20">
          <cell r="A20">
            <v>11</v>
          </cell>
          <cell r="C20" t="str">
            <v>Noviembre</v>
          </cell>
        </row>
        <row r="21">
          <cell r="A21">
            <v>12</v>
          </cell>
          <cell r="C21" t="str">
            <v>Diciembre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  <row r="30">
          <cell r="A30">
            <v>21</v>
          </cell>
        </row>
        <row r="31">
          <cell r="A31">
            <v>22</v>
          </cell>
        </row>
        <row r="32">
          <cell r="A32">
            <v>23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>
        <row r="2">
          <cell r="J2" t="str">
            <v>COOPARTICIPACIÓN ESTATAL-MUNICIPAL</v>
          </cell>
        </row>
      </sheetData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1"/>
      <sheetName val="INT_ FZAS"/>
      <sheetName val="INERESES"/>
      <sheetName val="CL´C"/>
      <sheetName val="Hoja2"/>
      <sheetName val="CLCS"/>
      <sheetName val="Hoja1"/>
      <sheetName val="INT_"/>
      <sheetName val="RECIBOS"/>
      <sheetName val="TRASPASOS"/>
      <sheetName val="CLC_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ctamen"/>
      <sheetName val="Transparencia"/>
      <sheetName val="Evaluación de Normativa"/>
    </sheetNames>
    <sheetDataSet>
      <sheetData sheetId="0">
        <row r="6">
          <cell r="B6">
            <v>0</v>
          </cell>
          <cell r="C6" t="str">
            <v>OPINIÓN NEGATIVA</v>
          </cell>
        </row>
        <row r="7">
          <cell r="B7">
            <v>1</v>
          </cell>
          <cell r="C7" t="str">
            <v>OPINIÓN NEGATIVA</v>
          </cell>
        </row>
        <row r="8">
          <cell r="B8">
            <v>2</v>
          </cell>
          <cell r="C8" t="str">
            <v>OPINIÓN NEGATIVA</v>
          </cell>
        </row>
        <row r="9">
          <cell r="B9">
            <v>3</v>
          </cell>
          <cell r="C9" t="str">
            <v>OPINIÓN CON SALVEDAD</v>
          </cell>
        </row>
        <row r="10">
          <cell r="B10">
            <v>4</v>
          </cell>
          <cell r="C10" t="str">
            <v>OPINIÓN CON SALVEDAD</v>
          </cell>
        </row>
        <row r="11">
          <cell r="B11">
            <v>5</v>
          </cell>
          <cell r="C11" t="str">
            <v>OPINIÓN LIMPIA</v>
          </cell>
        </row>
        <row r="16">
          <cell r="B16">
            <v>0</v>
          </cell>
          <cell r="C16">
            <v>3</v>
          </cell>
        </row>
        <row r="17">
          <cell r="B17">
            <v>1E-3</v>
          </cell>
          <cell r="C17">
            <v>3</v>
          </cell>
        </row>
        <row r="18">
          <cell r="B18">
            <v>2E-3</v>
          </cell>
          <cell r="C18">
            <v>3</v>
          </cell>
        </row>
        <row r="19">
          <cell r="B19">
            <v>3.0000000000000001E-3</v>
          </cell>
          <cell r="C19">
            <v>3</v>
          </cell>
        </row>
        <row r="20">
          <cell r="B20">
            <v>4.0000000000000001E-3</v>
          </cell>
          <cell r="C20">
            <v>3</v>
          </cell>
        </row>
        <row r="21">
          <cell r="B21">
            <v>5.0000000000000001E-3</v>
          </cell>
          <cell r="C21">
            <v>3</v>
          </cell>
        </row>
        <row r="22">
          <cell r="B22">
            <v>6.0000000000000001E-3</v>
          </cell>
          <cell r="C22">
            <v>3</v>
          </cell>
        </row>
        <row r="23">
          <cell r="B23">
            <v>7.0000000000000001E-3</v>
          </cell>
          <cell r="C23">
            <v>3</v>
          </cell>
        </row>
        <row r="24">
          <cell r="B24">
            <v>8.0000000000000002E-3</v>
          </cell>
          <cell r="C24">
            <v>3</v>
          </cell>
        </row>
        <row r="25">
          <cell r="B25">
            <v>8.9999999999999993E-3</v>
          </cell>
          <cell r="C25">
            <v>3</v>
          </cell>
        </row>
        <row r="26">
          <cell r="B26">
            <v>0.01</v>
          </cell>
          <cell r="C26">
            <v>3</v>
          </cell>
        </row>
        <row r="27">
          <cell r="B27">
            <v>1.0999999999999999E-2</v>
          </cell>
          <cell r="C27">
            <v>3</v>
          </cell>
        </row>
        <row r="28">
          <cell r="B28">
            <v>1.2E-2</v>
          </cell>
          <cell r="C28">
            <v>3</v>
          </cell>
        </row>
        <row r="29">
          <cell r="B29">
            <v>1.2999999999999999E-2</v>
          </cell>
          <cell r="C29">
            <v>3</v>
          </cell>
        </row>
        <row r="30">
          <cell r="B30">
            <v>1.4E-2</v>
          </cell>
          <cell r="C30">
            <v>3</v>
          </cell>
        </row>
        <row r="31">
          <cell r="B31">
            <v>1.4999999999999999E-2</v>
          </cell>
          <cell r="C31">
            <v>3</v>
          </cell>
        </row>
        <row r="32">
          <cell r="B32">
            <v>1.6E-2</v>
          </cell>
          <cell r="C32">
            <v>3</v>
          </cell>
        </row>
        <row r="33">
          <cell r="B33">
            <v>1.7000000000000001E-2</v>
          </cell>
          <cell r="C33">
            <v>3</v>
          </cell>
        </row>
        <row r="34">
          <cell r="B34">
            <v>1.7999999999999999E-2</v>
          </cell>
          <cell r="C34">
            <v>3</v>
          </cell>
        </row>
        <row r="35">
          <cell r="B35">
            <v>1.9E-2</v>
          </cell>
          <cell r="C35">
            <v>3</v>
          </cell>
        </row>
        <row r="36">
          <cell r="B36">
            <v>0.02</v>
          </cell>
          <cell r="C36">
            <v>3</v>
          </cell>
        </row>
        <row r="37">
          <cell r="B37">
            <v>2.1000000000000001E-2</v>
          </cell>
          <cell r="C37">
            <v>3</v>
          </cell>
        </row>
        <row r="38">
          <cell r="B38">
            <v>2.1999999999999999E-2</v>
          </cell>
          <cell r="C38">
            <v>3</v>
          </cell>
        </row>
        <row r="39">
          <cell r="B39">
            <v>2.3E-2</v>
          </cell>
          <cell r="C39">
            <v>3</v>
          </cell>
        </row>
        <row r="40">
          <cell r="B40">
            <v>2.4E-2</v>
          </cell>
          <cell r="C40">
            <v>3</v>
          </cell>
        </row>
        <row r="41">
          <cell r="B41">
            <v>2.5000000000000001E-2</v>
          </cell>
          <cell r="C41">
            <v>3</v>
          </cell>
        </row>
        <row r="42">
          <cell r="B42">
            <v>2.5999999999999999E-2</v>
          </cell>
          <cell r="C42">
            <v>3</v>
          </cell>
        </row>
        <row r="43">
          <cell r="B43">
            <v>2.7E-2</v>
          </cell>
          <cell r="C43">
            <v>3</v>
          </cell>
        </row>
        <row r="44">
          <cell r="B44">
            <v>2.8000000000000001E-2</v>
          </cell>
          <cell r="C44">
            <v>3</v>
          </cell>
        </row>
        <row r="45">
          <cell r="B45">
            <v>2.9000000000000001E-2</v>
          </cell>
          <cell r="C45">
            <v>3</v>
          </cell>
        </row>
        <row r="46">
          <cell r="B46">
            <v>0.03</v>
          </cell>
          <cell r="C46">
            <v>3</v>
          </cell>
        </row>
        <row r="47">
          <cell r="B47">
            <v>3.1E-2</v>
          </cell>
          <cell r="C47">
            <v>3</v>
          </cell>
        </row>
        <row r="48">
          <cell r="B48">
            <v>3.2000000000000001E-2</v>
          </cell>
          <cell r="C48">
            <v>3</v>
          </cell>
        </row>
        <row r="49">
          <cell r="B49">
            <v>3.3000000000000002E-2</v>
          </cell>
          <cell r="C49">
            <v>3</v>
          </cell>
        </row>
        <row r="50">
          <cell r="B50">
            <v>3.4000000000000002E-2</v>
          </cell>
          <cell r="C50">
            <v>3</v>
          </cell>
        </row>
        <row r="51">
          <cell r="B51">
            <v>3.5000000000000003E-2</v>
          </cell>
          <cell r="C51">
            <v>3</v>
          </cell>
        </row>
        <row r="52">
          <cell r="B52">
            <v>3.5999999999999997E-2</v>
          </cell>
          <cell r="C52">
            <v>3</v>
          </cell>
        </row>
        <row r="53">
          <cell r="B53">
            <v>3.6999999999999998E-2</v>
          </cell>
          <cell r="C53">
            <v>3</v>
          </cell>
        </row>
        <row r="54">
          <cell r="B54">
            <v>3.7999999999999999E-2</v>
          </cell>
          <cell r="C54">
            <v>3</v>
          </cell>
        </row>
        <row r="55">
          <cell r="B55">
            <v>3.9E-2</v>
          </cell>
          <cell r="C55">
            <v>3</v>
          </cell>
        </row>
        <row r="56">
          <cell r="B56">
            <v>0.04</v>
          </cell>
          <cell r="C56">
            <v>3</v>
          </cell>
        </row>
        <row r="57">
          <cell r="B57">
            <v>4.1000000000000002E-2</v>
          </cell>
          <cell r="C57">
            <v>3</v>
          </cell>
        </row>
        <row r="58">
          <cell r="B58">
            <v>4.2000000000000003E-2</v>
          </cell>
          <cell r="C58">
            <v>3</v>
          </cell>
        </row>
        <row r="59">
          <cell r="B59">
            <v>4.2999999999999997E-2</v>
          </cell>
          <cell r="C59">
            <v>3</v>
          </cell>
        </row>
        <row r="60">
          <cell r="B60">
            <v>4.3999999999999997E-2</v>
          </cell>
          <cell r="C60">
            <v>3</v>
          </cell>
        </row>
        <row r="61">
          <cell r="B61">
            <v>4.4999999999999998E-2</v>
          </cell>
          <cell r="C61">
            <v>3</v>
          </cell>
        </row>
        <row r="62">
          <cell r="B62">
            <v>4.5999999999999999E-2</v>
          </cell>
          <cell r="C62">
            <v>3</v>
          </cell>
        </row>
        <row r="63">
          <cell r="B63">
            <v>4.7E-2</v>
          </cell>
          <cell r="C63">
            <v>3</v>
          </cell>
        </row>
        <row r="64">
          <cell r="B64">
            <v>4.8000000000000001E-2</v>
          </cell>
          <cell r="C64">
            <v>3</v>
          </cell>
        </row>
        <row r="65">
          <cell r="B65">
            <v>4.9000000000000002E-2</v>
          </cell>
          <cell r="C65">
            <v>3</v>
          </cell>
        </row>
        <row r="66">
          <cell r="B66">
            <v>0.05</v>
          </cell>
          <cell r="C66">
            <v>3</v>
          </cell>
        </row>
        <row r="67">
          <cell r="B67">
            <v>5.0999999999999997E-2</v>
          </cell>
          <cell r="C67">
            <v>2</v>
          </cell>
        </row>
        <row r="68">
          <cell r="B68">
            <v>5.1999999999999998E-2</v>
          </cell>
          <cell r="C68">
            <v>2</v>
          </cell>
        </row>
        <row r="69">
          <cell r="B69">
            <v>5.2999999999999999E-2</v>
          </cell>
          <cell r="C69">
            <v>2</v>
          </cell>
        </row>
        <row r="70">
          <cell r="B70">
            <v>5.3999999999999999E-2</v>
          </cell>
          <cell r="C70">
            <v>2</v>
          </cell>
        </row>
        <row r="71">
          <cell r="B71">
            <v>5.5E-2</v>
          </cell>
          <cell r="C71">
            <v>2</v>
          </cell>
        </row>
        <row r="72">
          <cell r="B72">
            <v>5.6000000000000001E-2</v>
          </cell>
          <cell r="C72">
            <v>2</v>
          </cell>
        </row>
        <row r="73">
          <cell r="B73">
            <v>5.7000000000000002E-2</v>
          </cell>
          <cell r="C73">
            <v>2</v>
          </cell>
        </row>
        <row r="74">
          <cell r="B74">
            <v>5.8000000000000003E-2</v>
          </cell>
          <cell r="C74">
            <v>2</v>
          </cell>
        </row>
        <row r="75">
          <cell r="B75">
            <v>5.8999999999999997E-2</v>
          </cell>
          <cell r="C75">
            <v>2</v>
          </cell>
        </row>
        <row r="76">
          <cell r="B76">
            <v>0.06</v>
          </cell>
          <cell r="C76">
            <v>2</v>
          </cell>
        </row>
        <row r="77">
          <cell r="B77">
            <v>6.0999999999999999E-2</v>
          </cell>
          <cell r="C77">
            <v>2</v>
          </cell>
        </row>
        <row r="78">
          <cell r="B78">
            <v>6.2E-2</v>
          </cell>
          <cell r="C78">
            <v>2</v>
          </cell>
        </row>
        <row r="79">
          <cell r="B79">
            <v>6.3E-2</v>
          </cell>
          <cell r="C79">
            <v>2</v>
          </cell>
        </row>
        <row r="80">
          <cell r="B80">
            <v>6.4000000000000001E-2</v>
          </cell>
          <cell r="C80">
            <v>2</v>
          </cell>
        </row>
        <row r="81">
          <cell r="B81">
            <v>6.5000000000000002E-2</v>
          </cell>
          <cell r="C81">
            <v>2</v>
          </cell>
        </row>
        <row r="82">
          <cell r="B82">
            <v>6.6000000000000003E-2</v>
          </cell>
          <cell r="C82">
            <v>2</v>
          </cell>
        </row>
        <row r="83">
          <cell r="B83">
            <v>6.7000000000000004E-2</v>
          </cell>
          <cell r="C83">
            <v>2</v>
          </cell>
        </row>
        <row r="84">
          <cell r="B84">
            <v>6.8000000000000005E-2</v>
          </cell>
          <cell r="C84">
            <v>2</v>
          </cell>
        </row>
        <row r="85">
          <cell r="B85">
            <v>6.9000000000000006E-2</v>
          </cell>
          <cell r="C85">
            <v>2</v>
          </cell>
        </row>
        <row r="86">
          <cell r="B86">
            <v>7.0000000000000007E-2</v>
          </cell>
          <cell r="C86">
            <v>2</v>
          </cell>
        </row>
        <row r="87">
          <cell r="B87">
            <v>7.0999999999999994E-2</v>
          </cell>
          <cell r="C87">
            <v>2</v>
          </cell>
        </row>
        <row r="88">
          <cell r="B88">
            <v>7.1999999999999995E-2</v>
          </cell>
          <cell r="C88">
            <v>2</v>
          </cell>
        </row>
        <row r="89">
          <cell r="B89">
            <v>7.2999999999999995E-2</v>
          </cell>
          <cell r="C89">
            <v>2</v>
          </cell>
        </row>
        <row r="90">
          <cell r="B90">
            <v>7.3999999999999996E-2</v>
          </cell>
          <cell r="C90">
            <v>2</v>
          </cell>
        </row>
        <row r="91">
          <cell r="B91">
            <v>7.4999999999999997E-2</v>
          </cell>
          <cell r="C91">
            <v>2</v>
          </cell>
        </row>
        <row r="92">
          <cell r="B92">
            <v>7.5999999999999998E-2</v>
          </cell>
          <cell r="C92">
            <v>2</v>
          </cell>
        </row>
        <row r="93">
          <cell r="B93">
            <v>7.6999999999999999E-2</v>
          </cell>
          <cell r="C93">
            <v>2</v>
          </cell>
        </row>
        <row r="94">
          <cell r="B94">
            <v>7.8E-2</v>
          </cell>
          <cell r="C94">
            <v>2</v>
          </cell>
        </row>
        <row r="95">
          <cell r="B95">
            <v>7.9000000000000001E-2</v>
          </cell>
          <cell r="C95">
            <v>2</v>
          </cell>
        </row>
        <row r="96">
          <cell r="B96">
            <v>0.08</v>
          </cell>
          <cell r="C96">
            <v>2</v>
          </cell>
        </row>
        <row r="97">
          <cell r="B97">
            <v>8.1000000000000003E-2</v>
          </cell>
          <cell r="C97">
            <v>2</v>
          </cell>
        </row>
        <row r="98">
          <cell r="B98">
            <v>8.2000000000000003E-2</v>
          </cell>
          <cell r="C98">
            <v>2</v>
          </cell>
        </row>
        <row r="99">
          <cell r="B99">
            <v>8.3000000000000004E-2</v>
          </cell>
          <cell r="C99">
            <v>2</v>
          </cell>
        </row>
        <row r="100">
          <cell r="B100">
            <v>8.4000000000000005E-2</v>
          </cell>
          <cell r="C100">
            <v>2</v>
          </cell>
        </row>
        <row r="101">
          <cell r="B101">
            <v>8.5000000000000006E-2</v>
          </cell>
          <cell r="C101">
            <v>2</v>
          </cell>
        </row>
        <row r="102">
          <cell r="B102">
            <v>8.5999999999999993E-2</v>
          </cell>
          <cell r="C102">
            <v>2</v>
          </cell>
        </row>
        <row r="103">
          <cell r="B103">
            <v>8.6999999999999994E-2</v>
          </cell>
          <cell r="C103">
            <v>2</v>
          </cell>
        </row>
        <row r="104">
          <cell r="B104">
            <v>8.7999999999999995E-2</v>
          </cell>
          <cell r="C104">
            <v>2</v>
          </cell>
        </row>
        <row r="105">
          <cell r="B105">
            <v>8.8999999999999996E-2</v>
          </cell>
          <cell r="C105">
            <v>2</v>
          </cell>
        </row>
        <row r="106">
          <cell r="B106">
            <v>0.09</v>
          </cell>
          <cell r="C106">
            <v>2</v>
          </cell>
        </row>
        <row r="107">
          <cell r="B107">
            <v>9.0999999999999998E-2</v>
          </cell>
          <cell r="C107">
            <v>2</v>
          </cell>
        </row>
        <row r="108">
          <cell r="B108">
            <v>9.1999999999999998E-2</v>
          </cell>
          <cell r="C108">
            <v>2</v>
          </cell>
        </row>
        <row r="109">
          <cell r="B109">
            <v>9.2999999999999999E-2</v>
          </cell>
          <cell r="C109">
            <v>2</v>
          </cell>
        </row>
        <row r="110">
          <cell r="B110">
            <v>9.4E-2</v>
          </cell>
          <cell r="C110">
            <v>2</v>
          </cell>
        </row>
        <row r="111">
          <cell r="B111">
            <v>9.5000000000000001E-2</v>
          </cell>
          <cell r="C111">
            <v>2</v>
          </cell>
        </row>
        <row r="112">
          <cell r="B112">
            <v>9.6000000000000002E-2</v>
          </cell>
          <cell r="C112">
            <v>2</v>
          </cell>
        </row>
        <row r="113">
          <cell r="B113">
            <v>9.7000000000000003E-2</v>
          </cell>
          <cell r="C113">
            <v>2</v>
          </cell>
        </row>
        <row r="114">
          <cell r="B114">
            <v>9.8000000000000004E-2</v>
          </cell>
          <cell r="C114">
            <v>2</v>
          </cell>
        </row>
        <row r="115">
          <cell r="B115">
            <v>9.9000000000000005E-2</v>
          </cell>
          <cell r="C115">
            <v>2</v>
          </cell>
        </row>
        <row r="116">
          <cell r="B116">
            <v>0.1</v>
          </cell>
          <cell r="C116">
            <v>2</v>
          </cell>
        </row>
        <row r="117">
          <cell r="B117">
            <v>0.10100000000000001</v>
          </cell>
          <cell r="C117">
            <v>1</v>
          </cell>
        </row>
        <row r="118">
          <cell r="B118">
            <v>0.10199999999999999</v>
          </cell>
          <cell r="C118">
            <v>1</v>
          </cell>
        </row>
        <row r="119">
          <cell r="B119">
            <v>0.10299999999999999</v>
          </cell>
          <cell r="C119">
            <v>1</v>
          </cell>
        </row>
        <row r="120">
          <cell r="B120">
            <v>0.104</v>
          </cell>
          <cell r="C120">
            <v>1</v>
          </cell>
        </row>
        <row r="121">
          <cell r="B121">
            <v>0.105</v>
          </cell>
          <cell r="C121">
            <v>1</v>
          </cell>
        </row>
        <row r="122">
          <cell r="B122">
            <v>0.106</v>
          </cell>
          <cell r="C122">
            <v>1</v>
          </cell>
        </row>
        <row r="123">
          <cell r="B123">
            <v>0.107</v>
          </cell>
          <cell r="C123">
            <v>1</v>
          </cell>
        </row>
        <row r="124">
          <cell r="B124">
            <v>0.108</v>
          </cell>
          <cell r="C124">
            <v>1</v>
          </cell>
        </row>
        <row r="125">
          <cell r="B125">
            <v>0.109</v>
          </cell>
          <cell r="C125">
            <v>1</v>
          </cell>
        </row>
        <row r="126">
          <cell r="B126">
            <v>0.11</v>
          </cell>
          <cell r="C126">
            <v>1</v>
          </cell>
        </row>
        <row r="127">
          <cell r="B127">
            <v>0.111</v>
          </cell>
          <cell r="C127">
            <v>1</v>
          </cell>
        </row>
        <row r="128">
          <cell r="B128">
            <v>0.112</v>
          </cell>
          <cell r="C128">
            <v>1</v>
          </cell>
        </row>
        <row r="129">
          <cell r="B129">
            <v>0.113</v>
          </cell>
          <cell r="C129">
            <v>1</v>
          </cell>
        </row>
        <row r="130">
          <cell r="B130">
            <v>0.114</v>
          </cell>
          <cell r="C130">
            <v>1</v>
          </cell>
        </row>
        <row r="131">
          <cell r="B131">
            <v>0.115</v>
          </cell>
          <cell r="C131">
            <v>1</v>
          </cell>
        </row>
        <row r="132">
          <cell r="B132">
            <v>0.11600000000000001</v>
          </cell>
          <cell r="C132">
            <v>1</v>
          </cell>
        </row>
        <row r="133">
          <cell r="B133">
            <v>0.11700000000000001</v>
          </cell>
          <cell r="C133">
            <v>1</v>
          </cell>
        </row>
        <row r="134">
          <cell r="B134">
            <v>0.11799999999999999</v>
          </cell>
          <cell r="C134">
            <v>1</v>
          </cell>
        </row>
        <row r="135">
          <cell r="B135">
            <v>0.11899999999999999</v>
          </cell>
          <cell r="C135">
            <v>1</v>
          </cell>
        </row>
        <row r="136">
          <cell r="B136">
            <v>0.12</v>
          </cell>
          <cell r="C136">
            <v>1</v>
          </cell>
        </row>
        <row r="137">
          <cell r="B137">
            <v>0.121</v>
          </cell>
          <cell r="C137">
            <v>1</v>
          </cell>
        </row>
        <row r="138">
          <cell r="B138">
            <v>0.122</v>
          </cell>
          <cell r="C138">
            <v>1</v>
          </cell>
        </row>
        <row r="139">
          <cell r="B139">
            <v>0.123</v>
          </cell>
          <cell r="C139">
            <v>1</v>
          </cell>
        </row>
        <row r="140">
          <cell r="B140">
            <v>0.124</v>
          </cell>
          <cell r="C140">
            <v>1</v>
          </cell>
        </row>
        <row r="141">
          <cell r="B141">
            <v>0.125</v>
          </cell>
          <cell r="C141">
            <v>1</v>
          </cell>
        </row>
        <row r="142">
          <cell r="B142">
            <v>0.126</v>
          </cell>
          <cell r="C142">
            <v>1</v>
          </cell>
        </row>
        <row r="143">
          <cell r="B143">
            <v>0.127</v>
          </cell>
          <cell r="C143">
            <v>1</v>
          </cell>
        </row>
        <row r="144">
          <cell r="B144">
            <v>0.128</v>
          </cell>
          <cell r="C144">
            <v>1</v>
          </cell>
        </row>
        <row r="145">
          <cell r="B145">
            <v>0.129</v>
          </cell>
          <cell r="C145">
            <v>1</v>
          </cell>
        </row>
        <row r="146">
          <cell r="B146">
            <v>0.13</v>
          </cell>
          <cell r="C146">
            <v>1</v>
          </cell>
        </row>
        <row r="147">
          <cell r="B147">
            <v>0.13100000000000001</v>
          </cell>
          <cell r="C147">
            <v>1</v>
          </cell>
        </row>
        <row r="148">
          <cell r="B148">
            <v>0.13200000000000001</v>
          </cell>
          <cell r="C148">
            <v>1</v>
          </cell>
        </row>
        <row r="149">
          <cell r="B149">
            <v>0.13300000000000001</v>
          </cell>
          <cell r="C149">
            <v>1</v>
          </cell>
        </row>
        <row r="150">
          <cell r="B150">
            <v>0.13400000000000001</v>
          </cell>
          <cell r="C150">
            <v>1</v>
          </cell>
        </row>
        <row r="151">
          <cell r="B151">
            <v>0.13500000000000001</v>
          </cell>
          <cell r="C151">
            <v>1</v>
          </cell>
        </row>
        <row r="152">
          <cell r="B152">
            <v>0.13600000000000001</v>
          </cell>
          <cell r="C152">
            <v>1</v>
          </cell>
        </row>
        <row r="153">
          <cell r="B153">
            <v>0.13700000000000001</v>
          </cell>
          <cell r="C153">
            <v>1</v>
          </cell>
        </row>
        <row r="154">
          <cell r="B154">
            <v>0.13800000000000001</v>
          </cell>
          <cell r="C154">
            <v>1</v>
          </cell>
        </row>
        <row r="155">
          <cell r="B155">
            <v>0.13900000000000001</v>
          </cell>
          <cell r="C155">
            <v>1</v>
          </cell>
        </row>
        <row r="156">
          <cell r="B156">
            <v>0.14000000000000001</v>
          </cell>
          <cell r="C156">
            <v>1</v>
          </cell>
        </row>
        <row r="157">
          <cell r="B157">
            <v>0.14099999999999999</v>
          </cell>
          <cell r="C157">
            <v>1</v>
          </cell>
        </row>
        <row r="158">
          <cell r="B158">
            <v>0.14199999999999999</v>
          </cell>
          <cell r="C158">
            <v>1</v>
          </cell>
        </row>
        <row r="159">
          <cell r="B159">
            <v>0.14299999999999999</v>
          </cell>
          <cell r="C159">
            <v>1</v>
          </cell>
        </row>
        <row r="160">
          <cell r="B160">
            <v>0.14399999999999999</v>
          </cell>
          <cell r="C160">
            <v>1</v>
          </cell>
        </row>
        <row r="161">
          <cell r="B161">
            <v>0.14499999999999999</v>
          </cell>
          <cell r="C161">
            <v>1</v>
          </cell>
        </row>
        <row r="162">
          <cell r="B162">
            <v>0.14599999999999999</v>
          </cell>
          <cell r="C162">
            <v>1</v>
          </cell>
        </row>
        <row r="163">
          <cell r="B163">
            <v>0.14699999999999999</v>
          </cell>
          <cell r="C163">
            <v>1</v>
          </cell>
        </row>
        <row r="164">
          <cell r="B164">
            <v>0.14799999999999999</v>
          </cell>
          <cell r="C164">
            <v>1</v>
          </cell>
        </row>
        <row r="165">
          <cell r="B165">
            <v>0.14899999999999999</v>
          </cell>
          <cell r="C165">
            <v>1</v>
          </cell>
        </row>
        <row r="166">
          <cell r="B166">
            <v>0.15</v>
          </cell>
          <cell r="C166">
            <v>1</v>
          </cell>
        </row>
        <row r="167">
          <cell r="B167">
            <v>0.151</v>
          </cell>
          <cell r="C167">
            <v>0</v>
          </cell>
        </row>
        <row r="168">
          <cell r="B168">
            <v>0.152</v>
          </cell>
          <cell r="C168">
            <v>0</v>
          </cell>
        </row>
        <row r="169">
          <cell r="B169">
            <v>0.153</v>
          </cell>
          <cell r="C169">
            <v>0</v>
          </cell>
        </row>
        <row r="170">
          <cell r="B170">
            <v>0.154</v>
          </cell>
          <cell r="C170">
            <v>0</v>
          </cell>
        </row>
        <row r="171">
          <cell r="B171">
            <v>0.155</v>
          </cell>
          <cell r="C171">
            <v>0</v>
          </cell>
        </row>
        <row r="172">
          <cell r="B172">
            <v>0.156</v>
          </cell>
          <cell r="C172">
            <v>0</v>
          </cell>
        </row>
        <row r="173">
          <cell r="B173">
            <v>0.157</v>
          </cell>
          <cell r="C173">
            <v>0</v>
          </cell>
        </row>
        <row r="174">
          <cell r="B174">
            <v>0.158</v>
          </cell>
          <cell r="C174">
            <v>0</v>
          </cell>
        </row>
        <row r="175">
          <cell r="B175">
            <v>0.159</v>
          </cell>
          <cell r="C175">
            <v>0</v>
          </cell>
        </row>
        <row r="176">
          <cell r="B176">
            <v>0.16</v>
          </cell>
          <cell r="C176">
            <v>0</v>
          </cell>
        </row>
        <row r="177">
          <cell r="B177">
            <v>0.161</v>
          </cell>
          <cell r="C177">
            <v>0</v>
          </cell>
        </row>
        <row r="178">
          <cell r="B178">
            <v>0.16200000000000001</v>
          </cell>
          <cell r="C178">
            <v>0</v>
          </cell>
        </row>
        <row r="179">
          <cell r="B179">
            <v>0.16300000000000001</v>
          </cell>
          <cell r="C179">
            <v>0</v>
          </cell>
        </row>
        <row r="180">
          <cell r="B180">
            <v>0.16400000000000001</v>
          </cell>
          <cell r="C180">
            <v>0</v>
          </cell>
        </row>
        <row r="181">
          <cell r="B181">
            <v>0.16500000000000001</v>
          </cell>
          <cell r="C181">
            <v>0</v>
          </cell>
        </row>
        <row r="182">
          <cell r="B182">
            <v>0.16600000000000001</v>
          </cell>
          <cell r="C182">
            <v>0</v>
          </cell>
        </row>
        <row r="183">
          <cell r="B183">
            <v>0.16700000000000001</v>
          </cell>
          <cell r="C183">
            <v>0</v>
          </cell>
        </row>
        <row r="184">
          <cell r="B184">
            <v>0.16800000000000001</v>
          </cell>
          <cell r="C184">
            <v>0</v>
          </cell>
        </row>
        <row r="185">
          <cell r="B185">
            <v>0.16900000000000001</v>
          </cell>
          <cell r="C185">
            <v>0</v>
          </cell>
        </row>
        <row r="186">
          <cell r="B186">
            <v>0.17</v>
          </cell>
          <cell r="C186">
            <v>0</v>
          </cell>
        </row>
        <row r="187">
          <cell r="B187">
            <v>0.17100000000000001</v>
          </cell>
          <cell r="C187">
            <v>0</v>
          </cell>
        </row>
        <row r="188">
          <cell r="B188">
            <v>0.17199999999999999</v>
          </cell>
          <cell r="C188">
            <v>0</v>
          </cell>
        </row>
        <row r="189">
          <cell r="B189">
            <v>0.17299999999999999</v>
          </cell>
          <cell r="C189">
            <v>0</v>
          </cell>
        </row>
        <row r="190">
          <cell r="B190">
            <v>0.17399999999999999</v>
          </cell>
          <cell r="C190">
            <v>0</v>
          </cell>
        </row>
        <row r="191">
          <cell r="B191">
            <v>0.17499999999999999</v>
          </cell>
          <cell r="C191">
            <v>0</v>
          </cell>
        </row>
        <row r="192">
          <cell r="B192">
            <v>0.17599999999999999</v>
          </cell>
          <cell r="C192">
            <v>0</v>
          </cell>
        </row>
        <row r="193">
          <cell r="B193">
            <v>0.17699999999999999</v>
          </cell>
          <cell r="C193">
            <v>0</v>
          </cell>
        </row>
        <row r="194">
          <cell r="B194">
            <v>0.17799999999999999</v>
          </cell>
          <cell r="C194">
            <v>0</v>
          </cell>
        </row>
        <row r="195">
          <cell r="B195">
            <v>0.17899999999999999</v>
          </cell>
          <cell r="C195">
            <v>0</v>
          </cell>
        </row>
        <row r="196">
          <cell r="B196">
            <v>0.18</v>
          </cell>
          <cell r="C196">
            <v>0</v>
          </cell>
        </row>
        <row r="197">
          <cell r="B197">
            <v>0.18099999999999999</v>
          </cell>
          <cell r="C197">
            <v>0</v>
          </cell>
        </row>
        <row r="198">
          <cell r="B198">
            <v>0.182</v>
          </cell>
          <cell r="C198">
            <v>0</v>
          </cell>
        </row>
        <row r="199">
          <cell r="B199">
            <v>0.183</v>
          </cell>
          <cell r="C199">
            <v>0</v>
          </cell>
        </row>
        <row r="200">
          <cell r="B200">
            <v>0.184</v>
          </cell>
          <cell r="C200">
            <v>0</v>
          </cell>
        </row>
        <row r="201">
          <cell r="B201">
            <v>0.185</v>
          </cell>
          <cell r="C201">
            <v>0</v>
          </cell>
        </row>
        <row r="202">
          <cell r="B202">
            <v>0.186</v>
          </cell>
          <cell r="C202">
            <v>0</v>
          </cell>
        </row>
        <row r="203">
          <cell r="B203">
            <v>0.187</v>
          </cell>
          <cell r="C203">
            <v>0</v>
          </cell>
        </row>
        <row r="204">
          <cell r="B204">
            <v>0.188</v>
          </cell>
          <cell r="C204">
            <v>0</v>
          </cell>
        </row>
        <row r="205">
          <cell r="B205">
            <v>0.189</v>
          </cell>
          <cell r="C205">
            <v>0</v>
          </cell>
        </row>
        <row r="206">
          <cell r="B206">
            <v>0.19</v>
          </cell>
          <cell r="C206">
            <v>0</v>
          </cell>
        </row>
        <row r="207">
          <cell r="B207">
            <v>0.191</v>
          </cell>
          <cell r="C207">
            <v>0</v>
          </cell>
        </row>
        <row r="208">
          <cell r="B208">
            <v>0.192</v>
          </cell>
          <cell r="C208">
            <v>0</v>
          </cell>
        </row>
        <row r="209">
          <cell r="B209">
            <v>0.193</v>
          </cell>
          <cell r="C209">
            <v>0</v>
          </cell>
        </row>
        <row r="210">
          <cell r="B210">
            <v>0.19400000000000001</v>
          </cell>
          <cell r="C210">
            <v>0</v>
          </cell>
        </row>
        <row r="211">
          <cell r="B211">
            <v>0.19500000000000001</v>
          </cell>
          <cell r="C211">
            <v>0</v>
          </cell>
        </row>
        <row r="212">
          <cell r="B212">
            <v>0.19600000000000001</v>
          </cell>
          <cell r="C212">
            <v>0</v>
          </cell>
        </row>
        <row r="213">
          <cell r="B213">
            <v>0.19700000000000001</v>
          </cell>
          <cell r="C213">
            <v>0</v>
          </cell>
        </row>
        <row r="214">
          <cell r="B214">
            <v>0.19800000000000001</v>
          </cell>
          <cell r="C214">
            <v>0</v>
          </cell>
        </row>
        <row r="215">
          <cell r="B215">
            <v>0.19900000000000001</v>
          </cell>
          <cell r="C215">
            <v>0</v>
          </cell>
        </row>
        <row r="216">
          <cell r="B216">
            <v>0.2</v>
          </cell>
          <cell r="C216">
            <v>0</v>
          </cell>
        </row>
        <row r="217">
          <cell r="B217">
            <v>0.20100000000000001</v>
          </cell>
          <cell r="C217">
            <v>0</v>
          </cell>
        </row>
        <row r="218">
          <cell r="B218">
            <v>0.20200000000000001</v>
          </cell>
          <cell r="C218">
            <v>0</v>
          </cell>
        </row>
        <row r="219">
          <cell r="B219">
            <v>0.20300000000000001</v>
          </cell>
          <cell r="C219">
            <v>0</v>
          </cell>
        </row>
        <row r="220">
          <cell r="B220">
            <v>0.20399999999999999</v>
          </cell>
          <cell r="C220">
            <v>0</v>
          </cell>
        </row>
        <row r="221">
          <cell r="B221">
            <v>0.20499999999999999</v>
          </cell>
          <cell r="C221">
            <v>0</v>
          </cell>
        </row>
        <row r="222">
          <cell r="B222">
            <v>0.20599999999999999</v>
          </cell>
          <cell r="C222">
            <v>0</v>
          </cell>
        </row>
        <row r="223">
          <cell r="B223">
            <v>0.20699999999999999</v>
          </cell>
          <cell r="C223">
            <v>0</v>
          </cell>
        </row>
        <row r="224">
          <cell r="B224">
            <v>0.20799999999999999</v>
          </cell>
          <cell r="C224">
            <v>0</v>
          </cell>
        </row>
        <row r="225">
          <cell r="B225">
            <v>0.20899999999999999</v>
          </cell>
          <cell r="C225">
            <v>0</v>
          </cell>
        </row>
        <row r="226">
          <cell r="B226">
            <v>0.21</v>
          </cell>
          <cell r="C226">
            <v>0</v>
          </cell>
        </row>
        <row r="227">
          <cell r="B227">
            <v>0.21099999999999999</v>
          </cell>
          <cell r="C227">
            <v>0</v>
          </cell>
        </row>
        <row r="228">
          <cell r="B228">
            <v>0.21199999999999999</v>
          </cell>
          <cell r="C228">
            <v>0</v>
          </cell>
        </row>
        <row r="229">
          <cell r="B229">
            <v>0.21299999999999999</v>
          </cell>
          <cell r="C229">
            <v>0</v>
          </cell>
        </row>
        <row r="230">
          <cell r="B230">
            <v>0.214</v>
          </cell>
          <cell r="C230">
            <v>0</v>
          </cell>
        </row>
        <row r="231">
          <cell r="B231">
            <v>0.215</v>
          </cell>
          <cell r="C231">
            <v>0</v>
          </cell>
        </row>
        <row r="232">
          <cell r="B232">
            <v>0.216</v>
          </cell>
          <cell r="C232">
            <v>0</v>
          </cell>
        </row>
        <row r="233">
          <cell r="B233">
            <v>0.217</v>
          </cell>
          <cell r="C233">
            <v>0</v>
          </cell>
        </row>
        <row r="234">
          <cell r="B234">
            <v>0.218</v>
          </cell>
          <cell r="C234">
            <v>0</v>
          </cell>
        </row>
        <row r="235">
          <cell r="B235">
            <v>0.219</v>
          </cell>
          <cell r="C235">
            <v>0</v>
          </cell>
        </row>
        <row r="236">
          <cell r="B236">
            <v>0.22</v>
          </cell>
          <cell r="C236">
            <v>0</v>
          </cell>
        </row>
        <row r="237">
          <cell r="B237">
            <v>0.221</v>
          </cell>
          <cell r="C237">
            <v>0</v>
          </cell>
        </row>
        <row r="238">
          <cell r="B238">
            <v>0.222</v>
          </cell>
          <cell r="C238">
            <v>0</v>
          </cell>
        </row>
        <row r="239">
          <cell r="B239">
            <v>0.223</v>
          </cell>
          <cell r="C239">
            <v>0</v>
          </cell>
        </row>
        <row r="240">
          <cell r="B240">
            <v>0.224</v>
          </cell>
          <cell r="C240">
            <v>0</v>
          </cell>
        </row>
        <row r="241">
          <cell r="B241">
            <v>0.22500000000000001</v>
          </cell>
          <cell r="C241">
            <v>0</v>
          </cell>
        </row>
        <row r="242">
          <cell r="B242">
            <v>0.22600000000000001</v>
          </cell>
          <cell r="C242">
            <v>0</v>
          </cell>
        </row>
        <row r="243">
          <cell r="B243">
            <v>0.22700000000000001</v>
          </cell>
          <cell r="C243">
            <v>0</v>
          </cell>
        </row>
        <row r="244">
          <cell r="B244">
            <v>0.22800000000000001</v>
          </cell>
          <cell r="C244">
            <v>0</v>
          </cell>
        </row>
        <row r="245">
          <cell r="B245">
            <v>0.22900000000000001</v>
          </cell>
          <cell r="C245">
            <v>0</v>
          </cell>
        </row>
        <row r="246">
          <cell r="B246">
            <v>0.23</v>
          </cell>
          <cell r="C246">
            <v>0</v>
          </cell>
        </row>
        <row r="247">
          <cell r="B247">
            <v>0.23100000000000001</v>
          </cell>
          <cell r="C247">
            <v>0</v>
          </cell>
        </row>
        <row r="248">
          <cell r="B248">
            <v>0.23200000000000001</v>
          </cell>
          <cell r="C248">
            <v>0</v>
          </cell>
        </row>
        <row r="249">
          <cell r="B249">
            <v>0.23300000000000001</v>
          </cell>
          <cell r="C249">
            <v>0</v>
          </cell>
        </row>
        <row r="250">
          <cell r="B250">
            <v>0.23400000000000001</v>
          </cell>
          <cell r="C250">
            <v>0</v>
          </cell>
        </row>
        <row r="251">
          <cell r="B251">
            <v>0.23499999999999999</v>
          </cell>
          <cell r="C251">
            <v>0</v>
          </cell>
        </row>
        <row r="252">
          <cell r="B252">
            <v>0.23599999999999999</v>
          </cell>
          <cell r="C252">
            <v>0</v>
          </cell>
        </row>
        <row r="253">
          <cell r="B253">
            <v>0.23699999999999999</v>
          </cell>
          <cell r="C253">
            <v>0</v>
          </cell>
        </row>
        <row r="254">
          <cell r="B254">
            <v>0.23799999999999999</v>
          </cell>
          <cell r="C254">
            <v>0</v>
          </cell>
        </row>
        <row r="255">
          <cell r="B255">
            <v>0.23899999999999999</v>
          </cell>
          <cell r="C255">
            <v>0</v>
          </cell>
        </row>
        <row r="256">
          <cell r="B256">
            <v>0.24</v>
          </cell>
          <cell r="C256">
            <v>0</v>
          </cell>
        </row>
        <row r="257">
          <cell r="B257">
            <v>0.24099999999999999</v>
          </cell>
          <cell r="C257">
            <v>0</v>
          </cell>
        </row>
        <row r="258">
          <cell r="B258">
            <v>0.24199999999999999</v>
          </cell>
          <cell r="C258">
            <v>0</v>
          </cell>
        </row>
        <row r="259">
          <cell r="B259">
            <v>0.24299999999999999</v>
          </cell>
          <cell r="C259">
            <v>0</v>
          </cell>
        </row>
        <row r="260">
          <cell r="B260">
            <v>0.24399999999999999</v>
          </cell>
          <cell r="C260">
            <v>0</v>
          </cell>
        </row>
        <row r="261">
          <cell r="B261">
            <v>0.245</v>
          </cell>
          <cell r="C261">
            <v>0</v>
          </cell>
        </row>
        <row r="262">
          <cell r="B262">
            <v>0.246</v>
          </cell>
          <cell r="C262">
            <v>0</v>
          </cell>
        </row>
        <row r="263">
          <cell r="B263">
            <v>0.247</v>
          </cell>
          <cell r="C263">
            <v>0</v>
          </cell>
        </row>
        <row r="264">
          <cell r="B264">
            <v>0.248</v>
          </cell>
          <cell r="C264">
            <v>0</v>
          </cell>
        </row>
        <row r="265">
          <cell r="B265">
            <v>0.249</v>
          </cell>
          <cell r="C265">
            <v>0</v>
          </cell>
        </row>
        <row r="266">
          <cell r="B266">
            <v>0.25</v>
          </cell>
          <cell r="C266">
            <v>0</v>
          </cell>
        </row>
        <row r="267">
          <cell r="B267">
            <v>0.251</v>
          </cell>
          <cell r="C267">
            <v>0</v>
          </cell>
        </row>
        <row r="268">
          <cell r="B268">
            <v>0.252</v>
          </cell>
          <cell r="C268">
            <v>0</v>
          </cell>
        </row>
        <row r="269">
          <cell r="B269">
            <v>0.253</v>
          </cell>
          <cell r="C269">
            <v>0</v>
          </cell>
        </row>
        <row r="270">
          <cell r="B270">
            <v>0.254</v>
          </cell>
          <cell r="C270">
            <v>0</v>
          </cell>
        </row>
        <row r="271">
          <cell r="B271">
            <v>0.255</v>
          </cell>
          <cell r="C271">
            <v>0</v>
          </cell>
        </row>
        <row r="272">
          <cell r="B272">
            <v>0.25600000000000001</v>
          </cell>
          <cell r="C272">
            <v>0</v>
          </cell>
        </row>
        <row r="273">
          <cell r="B273">
            <v>0.25700000000000001</v>
          </cell>
          <cell r="C273">
            <v>0</v>
          </cell>
        </row>
        <row r="274">
          <cell r="B274">
            <v>0.25800000000000001</v>
          </cell>
          <cell r="C274">
            <v>0</v>
          </cell>
        </row>
        <row r="275">
          <cell r="B275">
            <v>0.25900000000000001</v>
          </cell>
          <cell r="C275">
            <v>0</v>
          </cell>
        </row>
        <row r="276">
          <cell r="B276">
            <v>0.26</v>
          </cell>
          <cell r="C276">
            <v>0</v>
          </cell>
        </row>
        <row r="277">
          <cell r="B277">
            <v>0.26100000000000001</v>
          </cell>
          <cell r="C277">
            <v>0</v>
          </cell>
        </row>
        <row r="278">
          <cell r="B278">
            <v>0.26200000000000001</v>
          </cell>
          <cell r="C278">
            <v>0</v>
          </cell>
        </row>
        <row r="279">
          <cell r="B279">
            <v>0.26300000000000001</v>
          </cell>
          <cell r="C279">
            <v>0</v>
          </cell>
        </row>
        <row r="280">
          <cell r="B280">
            <v>0.26400000000000001</v>
          </cell>
          <cell r="C280">
            <v>0</v>
          </cell>
        </row>
        <row r="281">
          <cell r="B281">
            <v>0.26500000000000001</v>
          </cell>
          <cell r="C281">
            <v>0</v>
          </cell>
        </row>
        <row r="282">
          <cell r="B282">
            <v>0.26600000000000001</v>
          </cell>
          <cell r="C282">
            <v>0</v>
          </cell>
        </row>
        <row r="283">
          <cell r="B283">
            <v>0.26700000000000002</v>
          </cell>
          <cell r="C283">
            <v>0</v>
          </cell>
        </row>
        <row r="284">
          <cell r="B284">
            <v>0.26800000000000002</v>
          </cell>
          <cell r="C284">
            <v>0</v>
          </cell>
        </row>
        <row r="285">
          <cell r="B285">
            <v>0.26900000000000002</v>
          </cell>
          <cell r="C285">
            <v>0</v>
          </cell>
        </row>
        <row r="286">
          <cell r="B286">
            <v>0.27</v>
          </cell>
          <cell r="C286">
            <v>0</v>
          </cell>
        </row>
        <row r="287">
          <cell r="B287">
            <v>0.27100000000000002</v>
          </cell>
          <cell r="C287">
            <v>0</v>
          </cell>
        </row>
        <row r="288">
          <cell r="B288">
            <v>0.27200000000000002</v>
          </cell>
          <cell r="C288">
            <v>0</v>
          </cell>
        </row>
        <row r="289">
          <cell r="B289">
            <v>0.27300000000000002</v>
          </cell>
          <cell r="C289">
            <v>0</v>
          </cell>
        </row>
        <row r="290">
          <cell r="B290">
            <v>0.27400000000000002</v>
          </cell>
          <cell r="C290">
            <v>0</v>
          </cell>
        </row>
        <row r="291">
          <cell r="B291">
            <v>0.27500000000000002</v>
          </cell>
          <cell r="C291">
            <v>0</v>
          </cell>
        </row>
        <row r="292">
          <cell r="B292">
            <v>0.27600000000000002</v>
          </cell>
          <cell r="C292">
            <v>0</v>
          </cell>
        </row>
        <row r="293">
          <cell r="B293">
            <v>0.27700000000000002</v>
          </cell>
          <cell r="C293">
            <v>0</v>
          </cell>
        </row>
        <row r="294">
          <cell r="B294">
            <v>0.27800000000000002</v>
          </cell>
          <cell r="C294">
            <v>0</v>
          </cell>
        </row>
        <row r="295">
          <cell r="B295">
            <v>0.27900000000000003</v>
          </cell>
          <cell r="C295">
            <v>0</v>
          </cell>
        </row>
        <row r="296">
          <cell r="B296">
            <v>0.28000000000000003</v>
          </cell>
          <cell r="C296">
            <v>0</v>
          </cell>
        </row>
        <row r="297">
          <cell r="B297">
            <v>0.28100000000000003</v>
          </cell>
          <cell r="C297">
            <v>0</v>
          </cell>
        </row>
        <row r="298">
          <cell r="B298">
            <v>0.28199999999999997</v>
          </cell>
          <cell r="C298">
            <v>0</v>
          </cell>
        </row>
        <row r="299">
          <cell r="B299">
            <v>0.28299999999999997</v>
          </cell>
          <cell r="C299">
            <v>0</v>
          </cell>
        </row>
        <row r="300">
          <cell r="B300">
            <v>0.28399999999999997</v>
          </cell>
          <cell r="C300">
            <v>0</v>
          </cell>
        </row>
        <row r="301">
          <cell r="B301">
            <v>0.28499999999999998</v>
          </cell>
          <cell r="C301">
            <v>0</v>
          </cell>
        </row>
        <row r="302">
          <cell r="B302">
            <v>0.28599999999999998</v>
          </cell>
          <cell r="C302">
            <v>0</v>
          </cell>
        </row>
        <row r="303">
          <cell r="B303">
            <v>0.28699999999999998</v>
          </cell>
          <cell r="C303">
            <v>0</v>
          </cell>
        </row>
        <row r="304">
          <cell r="B304">
            <v>0.28799999999999998</v>
          </cell>
          <cell r="C304">
            <v>0</v>
          </cell>
        </row>
        <row r="305">
          <cell r="B305">
            <v>0.28899999999999998</v>
          </cell>
          <cell r="C305">
            <v>0</v>
          </cell>
        </row>
        <row r="306">
          <cell r="B306">
            <v>0.28999999999999998</v>
          </cell>
          <cell r="C306">
            <v>0</v>
          </cell>
        </row>
        <row r="307">
          <cell r="B307">
            <v>0.29099999999999998</v>
          </cell>
          <cell r="C307">
            <v>0</v>
          </cell>
        </row>
        <row r="308">
          <cell r="B308">
            <v>0.29199999999999998</v>
          </cell>
          <cell r="C308">
            <v>0</v>
          </cell>
        </row>
        <row r="309">
          <cell r="B309">
            <v>0.29299999999999998</v>
          </cell>
          <cell r="C309">
            <v>0</v>
          </cell>
        </row>
        <row r="310">
          <cell r="B310">
            <v>0.29399999999999998</v>
          </cell>
          <cell r="C310">
            <v>0</v>
          </cell>
        </row>
        <row r="311">
          <cell r="B311">
            <v>0.29499999999999998</v>
          </cell>
          <cell r="C311">
            <v>0</v>
          </cell>
        </row>
        <row r="312">
          <cell r="B312">
            <v>0.29599999999999999</v>
          </cell>
          <cell r="C312">
            <v>0</v>
          </cell>
        </row>
        <row r="313">
          <cell r="B313">
            <v>0.29699999999999999</v>
          </cell>
          <cell r="C313">
            <v>0</v>
          </cell>
        </row>
        <row r="314">
          <cell r="B314">
            <v>0.29799999999999999</v>
          </cell>
          <cell r="C314">
            <v>0</v>
          </cell>
        </row>
        <row r="315">
          <cell r="B315">
            <v>0.29899999999999999</v>
          </cell>
          <cell r="C315">
            <v>0</v>
          </cell>
        </row>
        <row r="316">
          <cell r="B316">
            <v>0.3</v>
          </cell>
          <cell r="C316">
            <v>0</v>
          </cell>
        </row>
        <row r="317">
          <cell r="B317">
            <v>0.30099999999999999</v>
          </cell>
          <cell r="C317">
            <v>0</v>
          </cell>
        </row>
        <row r="318">
          <cell r="B318">
            <v>0.30199999999999999</v>
          </cell>
          <cell r="C318">
            <v>0</v>
          </cell>
        </row>
        <row r="319">
          <cell r="B319">
            <v>0.30299999999999999</v>
          </cell>
          <cell r="C319">
            <v>0</v>
          </cell>
        </row>
        <row r="320">
          <cell r="B320">
            <v>0.30399999999999999</v>
          </cell>
          <cell r="C320">
            <v>0</v>
          </cell>
        </row>
        <row r="321">
          <cell r="B321">
            <v>0.30499999999999999</v>
          </cell>
          <cell r="C321">
            <v>0</v>
          </cell>
        </row>
        <row r="322">
          <cell r="B322">
            <v>0.30599999999999999</v>
          </cell>
          <cell r="C322">
            <v>0</v>
          </cell>
        </row>
        <row r="323">
          <cell r="B323">
            <v>0.307</v>
          </cell>
          <cell r="C323">
            <v>0</v>
          </cell>
        </row>
        <row r="324">
          <cell r="B324">
            <v>0.308</v>
          </cell>
          <cell r="C324">
            <v>0</v>
          </cell>
        </row>
        <row r="325">
          <cell r="B325">
            <v>0.309</v>
          </cell>
          <cell r="C325">
            <v>0</v>
          </cell>
        </row>
        <row r="326">
          <cell r="B326">
            <v>0.31</v>
          </cell>
          <cell r="C326">
            <v>0</v>
          </cell>
        </row>
        <row r="327">
          <cell r="B327">
            <v>0.311</v>
          </cell>
          <cell r="C327">
            <v>0</v>
          </cell>
        </row>
        <row r="328">
          <cell r="B328">
            <v>0.312</v>
          </cell>
          <cell r="C328">
            <v>0</v>
          </cell>
        </row>
        <row r="329">
          <cell r="B329">
            <v>0.313</v>
          </cell>
          <cell r="C329">
            <v>0</v>
          </cell>
        </row>
        <row r="330">
          <cell r="B330">
            <v>0.314</v>
          </cell>
          <cell r="C330">
            <v>0</v>
          </cell>
        </row>
        <row r="331">
          <cell r="B331">
            <v>0.315</v>
          </cell>
          <cell r="C331">
            <v>0</v>
          </cell>
        </row>
        <row r="332">
          <cell r="B332">
            <v>0.316</v>
          </cell>
          <cell r="C332">
            <v>0</v>
          </cell>
        </row>
        <row r="333">
          <cell r="B333">
            <v>0.317</v>
          </cell>
          <cell r="C333">
            <v>0</v>
          </cell>
        </row>
        <row r="334">
          <cell r="B334">
            <v>0.318</v>
          </cell>
          <cell r="C334">
            <v>0</v>
          </cell>
        </row>
        <row r="335">
          <cell r="B335">
            <v>0.31900000000000001</v>
          </cell>
          <cell r="C335">
            <v>0</v>
          </cell>
        </row>
        <row r="336">
          <cell r="B336">
            <v>0.32</v>
          </cell>
          <cell r="C336">
            <v>0</v>
          </cell>
        </row>
        <row r="337">
          <cell r="B337">
            <v>0.32100000000000001</v>
          </cell>
          <cell r="C337">
            <v>0</v>
          </cell>
        </row>
        <row r="338">
          <cell r="B338">
            <v>0.32200000000000001</v>
          </cell>
          <cell r="C338">
            <v>0</v>
          </cell>
        </row>
        <row r="339">
          <cell r="B339">
            <v>0.32300000000000001</v>
          </cell>
          <cell r="C339">
            <v>0</v>
          </cell>
        </row>
        <row r="340">
          <cell r="B340">
            <v>0.32400000000000001</v>
          </cell>
          <cell r="C340">
            <v>0</v>
          </cell>
        </row>
        <row r="341">
          <cell r="B341">
            <v>0.32500000000000001</v>
          </cell>
          <cell r="C341">
            <v>0</v>
          </cell>
        </row>
        <row r="342">
          <cell r="B342">
            <v>0.32600000000000001</v>
          </cell>
          <cell r="C342">
            <v>0</v>
          </cell>
        </row>
        <row r="343">
          <cell r="B343">
            <v>0.32700000000000001</v>
          </cell>
          <cell r="C343">
            <v>0</v>
          </cell>
        </row>
        <row r="344">
          <cell r="B344">
            <v>0.32800000000000001</v>
          </cell>
          <cell r="C344">
            <v>0</v>
          </cell>
        </row>
        <row r="345">
          <cell r="B345">
            <v>0.32900000000000001</v>
          </cell>
          <cell r="C345">
            <v>0</v>
          </cell>
        </row>
        <row r="346">
          <cell r="B346">
            <v>0.33</v>
          </cell>
          <cell r="C346">
            <v>0</v>
          </cell>
        </row>
        <row r="347">
          <cell r="B347">
            <v>0.33100000000000002</v>
          </cell>
          <cell r="C347">
            <v>0</v>
          </cell>
        </row>
        <row r="348">
          <cell r="B348">
            <v>0.33200000000000002</v>
          </cell>
          <cell r="C348">
            <v>0</v>
          </cell>
        </row>
        <row r="349">
          <cell r="B349">
            <v>0.33300000000000002</v>
          </cell>
          <cell r="C349">
            <v>0</v>
          </cell>
        </row>
        <row r="350">
          <cell r="B350">
            <v>0.33400000000000002</v>
          </cell>
          <cell r="C350">
            <v>0</v>
          </cell>
        </row>
        <row r="351">
          <cell r="B351">
            <v>0.33500000000000002</v>
          </cell>
          <cell r="C351">
            <v>0</v>
          </cell>
        </row>
        <row r="352">
          <cell r="B352">
            <v>0.33600000000000002</v>
          </cell>
          <cell r="C352">
            <v>0</v>
          </cell>
        </row>
        <row r="353">
          <cell r="B353">
            <v>0.33700000000000002</v>
          </cell>
          <cell r="C353">
            <v>0</v>
          </cell>
        </row>
        <row r="354">
          <cell r="B354">
            <v>0.33800000000000002</v>
          </cell>
          <cell r="C354">
            <v>0</v>
          </cell>
        </row>
        <row r="355">
          <cell r="B355">
            <v>0.33900000000000002</v>
          </cell>
          <cell r="C355">
            <v>0</v>
          </cell>
        </row>
        <row r="356">
          <cell r="B356">
            <v>0.34</v>
          </cell>
          <cell r="C356">
            <v>0</v>
          </cell>
        </row>
        <row r="357">
          <cell r="B357">
            <v>0.34100000000000003</v>
          </cell>
          <cell r="C357">
            <v>0</v>
          </cell>
        </row>
        <row r="358">
          <cell r="B358">
            <v>0.34200000000000003</v>
          </cell>
          <cell r="C358">
            <v>0</v>
          </cell>
        </row>
        <row r="359">
          <cell r="B359">
            <v>0.34300000000000003</v>
          </cell>
          <cell r="C359">
            <v>0</v>
          </cell>
        </row>
        <row r="360">
          <cell r="B360">
            <v>0.34399999999999997</v>
          </cell>
          <cell r="C360">
            <v>0</v>
          </cell>
        </row>
        <row r="361">
          <cell r="B361">
            <v>0.34499999999999997</v>
          </cell>
          <cell r="C361">
            <v>0</v>
          </cell>
        </row>
        <row r="362">
          <cell r="B362">
            <v>0.34599999999999997</v>
          </cell>
          <cell r="C362">
            <v>0</v>
          </cell>
        </row>
        <row r="363">
          <cell r="B363">
            <v>0.34699999999999998</v>
          </cell>
          <cell r="C363">
            <v>0</v>
          </cell>
        </row>
        <row r="364">
          <cell r="B364">
            <v>0.34799999999999998</v>
          </cell>
          <cell r="C364">
            <v>0</v>
          </cell>
        </row>
        <row r="365">
          <cell r="B365">
            <v>0.34899999999999998</v>
          </cell>
          <cell r="C365">
            <v>0</v>
          </cell>
        </row>
        <row r="366">
          <cell r="B366">
            <v>0.35</v>
          </cell>
          <cell r="C366">
            <v>0</v>
          </cell>
        </row>
        <row r="367">
          <cell r="B367">
            <v>0.35099999999999998</v>
          </cell>
          <cell r="C367">
            <v>0</v>
          </cell>
        </row>
        <row r="368">
          <cell r="B368">
            <v>0.35199999999999998</v>
          </cell>
          <cell r="C368">
            <v>0</v>
          </cell>
        </row>
        <row r="369">
          <cell r="B369">
            <v>0.35299999999999998</v>
          </cell>
          <cell r="C369">
            <v>0</v>
          </cell>
        </row>
        <row r="370">
          <cell r="B370">
            <v>0.35399999999999998</v>
          </cell>
          <cell r="C370">
            <v>0</v>
          </cell>
        </row>
        <row r="371">
          <cell r="B371">
            <v>0.35499999999999998</v>
          </cell>
          <cell r="C371">
            <v>0</v>
          </cell>
        </row>
        <row r="372">
          <cell r="B372">
            <v>0.35599999999999998</v>
          </cell>
          <cell r="C372">
            <v>0</v>
          </cell>
        </row>
        <row r="373">
          <cell r="B373">
            <v>0.35699999999999998</v>
          </cell>
          <cell r="C373">
            <v>0</v>
          </cell>
        </row>
        <row r="374">
          <cell r="B374">
            <v>0.35799999999999998</v>
          </cell>
          <cell r="C374">
            <v>0</v>
          </cell>
        </row>
        <row r="375">
          <cell r="B375">
            <v>0.35899999999999999</v>
          </cell>
          <cell r="C375">
            <v>0</v>
          </cell>
        </row>
        <row r="376">
          <cell r="B376">
            <v>0.36</v>
          </cell>
          <cell r="C376">
            <v>0</v>
          </cell>
        </row>
        <row r="377">
          <cell r="B377">
            <v>0.36099999999999999</v>
          </cell>
          <cell r="C377">
            <v>0</v>
          </cell>
        </row>
        <row r="378">
          <cell r="B378">
            <v>0.36199999999999999</v>
          </cell>
          <cell r="C378">
            <v>0</v>
          </cell>
        </row>
        <row r="379">
          <cell r="B379">
            <v>0.36299999999999999</v>
          </cell>
          <cell r="C379">
            <v>0</v>
          </cell>
        </row>
        <row r="380">
          <cell r="B380">
            <v>0.36399999999999999</v>
          </cell>
          <cell r="C380">
            <v>0</v>
          </cell>
        </row>
        <row r="381">
          <cell r="B381">
            <v>0.36499999999999999</v>
          </cell>
          <cell r="C381">
            <v>0</v>
          </cell>
        </row>
        <row r="382">
          <cell r="B382">
            <v>0.36599999999999999</v>
          </cell>
          <cell r="C382">
            <v>0</v>
          </cell>
        </row>
        <row r="383">
          <cell r="B383">
            <v>0.36699999999999999</v>
          </cell>
          <cell r="C383">
            <v>0</v>
          </cell>
        </row>
        <row r="384">
          <cell r="B384">
            <v>0.36799999999999999</v>
          </cell>
          <cell r="C384">
            <v>0</v>
          </cell>
        </row>
        <row r="385">
          <cell r="B385">
            <v>0.36899999999999999</v>
          </cell>
          <cell r="C385">
            <v>0</v>
          </cell>
        </row>
        <row r="386">
          <cell r="B386">
            <v>0.37</v>
          </cell>
          <cell r="C386">
            <v>0</v>
          </cell>
        </row>
        <row r="387">
          <cell r="B387">
            <v>0.371</v>
          </cell>
          <cell r="C387">
            <v>0</v>
          </cell>
        </row>
        <row r="388">
          <cell r="B388">
            <v>0.372</v>
          </cell>
          <cell r="C388">
            <v>0</v>
          </cell>
        </row>
        <row r="389">
          <cell r="B389">
            <v>0.373</v>
          </cell>
          <cell r="C389">
            <v>0</v>
          </cell>
        </row>
        <row r="390">
          <cell r="B390">
            <v>0.374</v>
          </cell>
          <cell r="C390">
            <v>0</v>
          </cell>
        </row>
        <row r="391">
          <cell r="B391">
            <v>0.375</v>
          </cell>
          <cell r="C391">
            <v>0</v>
          </cell>
        </row>
        <row r="392">
          <cell r="B392">
            <v>0.376</v>
          </cell>
          <cell r="C392">
            <v>0</v>
          </cell>
        </row>
        <row r="393">
          <cell r="B393">
            <v>0.377</v>
          </cell>
          <cell r="C393">
            <v>0</v>
          </cell>
        </row>
        <row r="394">
          <cell r="B394">
            <v>0.378</v>
          </cell>
          <cell r="C394">
            <v>0</v>
          </cell>
        </row>
        <row r="395">
          <cell r="B395">
            <v>0.379</v>
          </cell>
          <cell r="C395">
            <v>0</v>
          </cell>
        </row>
        <row r="396">
          <cell r="B396">
            <v>0.38</v>
          </cell>
          <cell r="C396">
            <v>0</v>
          </cell>
        </row>
        <row r="397">
          <cell r="B397">
            <v>0.38100000000000001</v>
          </cell>
          <cell r="C397">
            <v>0</v>
          </cell>
        </row>
        <row r="398">
          <cell r="B398">
            <v>0.38200000000000001</v>
          </cell>
          <cell r="C398">
            <v>0</v>
          </cell>
        </row>
        <row r="399">
          <cell r="B399">
            <v>0.38300000000000001</v>
          </cell>
          <cell r="C399">
            <v>0</v>
          </cell>
        </row>
        <row r="400">
          <cell r="B400">
            <v>0.38400000000000001</v>
          </cell>
          <cell r="C400">
            <v>0</v>
          </cell>
        </row>
        <row r="401">
          <cell r="B401">
            <v>0.38500000000000001</v>
          </cell>
          <cell r="C401">
            <v>0</v>
          </cell>
        </row>
        <row r="402">
          <cell r="B402">
            <v>0.38600000000000001</v>
          </cell>
          <cell r="C402">
            <v>0</v>
          </cell>
        </row>
        <row r="403">
          <cell r="B403">
            <v>0.38700000000000001</v>
          </cell>
          <cell r="C403">
            <v>0</v>
          </cell>
        </row>
        <row r="404">
          <cell r="B404">
            <v>0.38800000000000001</v>
          </cell>
          <cell r="C404">
            <v>0</v>
          </cell>
        </row>
        <row r="405">
          <cell r="B405">
            <v>0.38900000000000001</v>
          </cell>
          <cell r="C405">
            <v>0</v>
          </cell>
        </row>
        <row r="406">
          <cell r="B406">
            <v>0.39</v>
          </cell>
          <cell r="C406">
            <v>0</v>
          </cell>
        </row>
        <row r="407">
          <cell r="B407">
            <v>0.39100000000000001</v>
          </cell>
          <cell r="C407">
            <v>0</v>
          </cell>
        </row>
        <row r="408">
          <cell r="B408">
            <v>0.39200000000000002</v>
          </cell>
          <cell r="C408">
            <v>0</v>
          </cell>
        </row>
        <row r="409">
          <cell r="B409">
            <v>0.39300000000000002</v>
          </cell>
          <cell r="C409">
            <v>0</v>
          </cell>
        </row>
        <row r="410">
          <cell r="B410">
            <v>0.39400000000000002</v>
          </cell>
          <cell r="C410">
            <v>0</v>
          </cell>
        </row>
        <row r="411">
          <cell r="B411">
            <v>0.39500000000000002</v>
          </cell>
          <cell r="C411">
            <v>0</v>
          </cell>
        </row>
        <row r="412">
          <cell r="B412">
            <v>0.39600000000000002</v>
          </cell>
          <cell r="C412">
            <v>0</v>
          </cell>
        </row>
        <row r="413">
          <cell r="B413">
            <v>0.39700000000000002</v>
          </cell>
          <cell r="C413">
            <v>0</v>
          </cell>
        </row>
        <row r="414">
          <cell r="B414">
            <v>0.39800000000000002</v>
          </cell>
          <cell r="C414">
            <v>0</v>
          </cell>
        </row>
        <row r="415">
          <cell r="B415">
            <v>0.39900000000000002</v>
          </cell>
          <cell r="C415">
            <v>0</v>
          </cell>
        </row>
        <row r="416">
          <cell r="B416">
            <v>0.4</v>
          </cell>
          <cell r="C416">
            <v>0</v>
          </cell>
        </row>
        <row r="417">
          <cell r="B417">
            <v>0.40100000000000002</v>
          </cell>
          <cell r="C417">
            <v>0</v>
          </cell>
        </row>
        <row r="418">
          <cell r="B418">
            <v>0.40200000000000002</v>
          </cell>
          <cell r="C418">
            <v>0</v>
          </cell>
        </row>
        <row r="419">
          <cell r="B419">
            <v>0.40300000000000002</v>
          </cell>
          <cell r="C419">
            <v>0</v>
          </cell>
        </row>
        <row r="420">
          <cell r="B420">
            <v>0.40400000000000003</v>
          </cell>
          <cell r="C420">
            <v>0</v>
          </cell>
        </row>
        <row r="421">
          <cell r="B421">
            <v>0.40500000000000003</v>
          </cell>
          <cell r="C421">
            <v>0</v>
          </cell>
        </row>
        <row r="422">
          <cell r="B422">
            <v>0.40600000000000003</v>
          </cell>
          <cell r="C422">
            <v>0</v>
          </cell>
        </row>
        <row r="423">
          <cell r="B423">
            <v>0.40699999999999997</v>
          </cell>
          <cell r="C423">
            <v>0</v>
          </cell>
        </row>
        <row r="424">
          <cell r="B424">
            <v>0.40799999999999997</v>
          </cell>
          <cell r="C424">
            <v>0</v>
          </cell>
        </row>
        <row r="425">
          <cell r="B425">
            <v>0.40899999999999997</v>
          </cell>
          <cell r="C425">
            <v>0</v>
          </cell>
        </row>
        <row r="426">
          <cell r="B426">
            <v>0.41</v>
          </cell>
          <cell r="C426">
            <v>0</v>
          </cell>
        </row>
        <row r="427">
          <cell r="B427">
            <v>0.41099999999999998</v>
          </cell>
          <cell r="C427">
            <v>0</v>
          </cell>
        </row>
        <row r="428">
          <cell r="B428">
            <v>0.41199999999999998</v>
          </cell>
          <cell r="C428">
            <v>0</v>
          </cell>
        </row>
        <row r="429">
          <cell r="B429">
            <v>0.41299999999999998</v>
          </cell>
          <cell r="C429">
            <v>0</v>
          </cell>
        </row>
        <row r="430">
          <cell r="B430">
            <v>0.41399999999999998</v>
          </cell>
          <cell r="C430">
            <v>0</v>
          </cell>
        </row>
        <row r="431">
          <cell r="B431">
            <v>0.41499999999999998</v>
          </cell>
          <cell r="C431">
            <v>0</v>
          </cell>
        </row>
        <row r="432">
          <cell r="B432">
            <v>0.41599999999999998</v>
          </cell>
          <cell r="C432">
            <v>0</v>
          </cell>
        </row>
        <row r="433">
          <cell r="B433">
            <v>0.41699999999999998</v>
          </cell>
          <cell r="C433">
            <v>0</v>
          </cell>
        </row>
        <row r="434">
          <cell r="B434">
            <v>0.41799999999999998</v>
          </cell>
          <cell r="C434">
            <v>0</v>
          </cell>
        </row>
        <row r="435">
          <cell r="B435">
            <v>0.41899999999999998</v>
          </cell>
          <cell r="C435">
            <v>0</v>
          </cell>
        </row>
        <row r="436">
          <cell r="B436">
            <v>0.42</v>
          </cell>
          <cell r="C436">
            <v>0</v>
          </cell>
        </row>
        <row r="437">
          <cell r="B437">
            <v>0.42099999999999999</v>
          </cell>
          <cell r="C437">
            <v>0</v>
          </cell>
        </row>
        <row r="438">
          <cell r="B438">
            <v>0.42199999999999999</v>
          </cell>
          <cell r="C438">
            <v>0</v>
          </cell>
        </row>
        <row r="439">
          <cell r="B439">
            <v>0.42299999999999999</v>
          </cell>
          <cell r="C439">
            <v>0</v>
          </cell>
        </row>
        <row r="440">
          <cell r="B440">
            <v>0.42399999999999999</v>
          </cell>
          <cell r="C440">
            <v>0</v>
          </cell>
        </row>
        <row r="441">
          <cell r="B441">
            <v>0.42499999999999999</v>
          </cell>
          <cell r="C441">
            <v>0</v>
          </cell>
        </row>
        <row r="442">
          <cell r="B442">
            <v>0.42599999999999999</v>
          </cell>
          <cell r="C442">
            <v>0</v>
          </cell>
        </row>
        <row r="443">
          <cell r="B443">
            <v>0.42699999999999999</v>
          </cell>
          <cell r="C443">
            <v>0</v>
          </cell>
        </row>
        <row r="444">
          <cell r="B444">
            <v>0.42799999999999999</v>
          </cell>
          <cell r="C444">
            <v>0</v>
          </cell>
        </row>
        <row r="445">
          <cell r="B445">
            <v>0.42899999999999999</v>
          </cell>
          <cell r="C445">
            <v>0</v>
          </cell>
        </row>
        <row r="446">
          <cell r="B446">
            <v>0.43</v>
          </cell>
          <cell r="C446">
            <v>0</v>
          </cell>
        </row>
        <row r="447">
          <cell r="B447">
            <v>0.43099999999999999</v>
          </cell>
          <cell r="C447">
            <v>0</v>
          </cell>
        </row>
        <row r="448">
          <cell r="B448">
            <v>0.432</v>
          </cell>
          <cell r="C448">
            <v>0</v>
          </cell>
        </row>
        <row r="449">
          <cell r="B449">
            <v>0.433</v>
          </cell>
          <cell r="C449">
            <v>0</v>
          </cell>
        </row>
        <row r="450">
          <cell r="B450">
            <v>0.434</v>
          </cell>
          <cell r="C450">
            <v>0</v>
          </cell>
        </row>
        <row r="451">
          <cell r="B451">
            <v>0.435</v>
          </cell>
          <cell r="C451">
            <v>0</v>
          </cell>
        </row>
        <row r="452">
          <cell r="B452">
            <v>0.436</v>
          </cell>
          <cell r="C452">
            <v>0</v>
          </cell>
        </row>
        <row r="453">
          <cell r="B453">
            <v>0.437</v>
          </cell>
          <cell r="C453">
            <v>0</v>
          </cell>
        </row>
        <row r="454">
          <cell r="B454">
            <v>0.438</v>
          </cell>
          <cell r="C454">
            <v>0</v>
          </cell>
        </row>
        <row r="455">
          <cell r="B455">
            <v>0.439</v>
          </cell>
          <cell r="C455">
            <v>0</v>
          </cell>
        </row>
        <row r="456">
          <cell r="B456">
            <v>0.44</v>
          </cell>
          <cell r="C456">
            <v>0</v>
          </cell>
        </row>
        <row r="457">
          <cell r="B457">
            <v>0.441</v>
          </cell>
          <cell r="C457">
            <v>0</v>
          </cell>
        </row>
        <row r="458">
          <cell r="B458">
            <v>0.442</v>
          </cell>
          <cell r="C458">
            <v>0</v>
          </cell>
        </row>
        <row r="459">
          <cell r="B459">
            <v>0.443</v>
          </cell>
          <cell r="C459">
            <v>0</v>
          </cell>
        </row>
        <row r="460">
          <cell r="B460">
            <v>0.44400000000000001</v>
          </cell>
          <cell r="C460">
            <v>0</v>
          </cell>
        </row>
        <row r="461">
          <cell r="B461">
            <v>0.44500000000000001</v>
          </cell>
          <cell r="C461">
            <v>0</v>
          </cell>
        </row>
        <row r="462">
          <cell r="B462">
            <v>0.44600000000000001</v>
          </cell>
          <cell r="C462">
            <v>0</v>
          </cell>
        </row>
        <row r="463">
          <cell r="B463">
            <v>0.44700000000000001</v>
          </cell>
          <cell r="C463">
            <v>0</v>
          </cell>
        </row>
        <row r="464">
          <cell r="B464">
            <v>0.44800000000000001</v>
          </cell>
          <cell r="C464">
            <v>0</v>
          </cell>
        </row>
        <row r="465">
          <cell r="B465">
            <v>0.44900000000000001</v>
          </cell>
          <cell r="C465">
            <v>0</v>
          </cell>
        </row>
        <row r="466">
          <cell r="B466">
            <v>0.45</v>
          </cell>
          <cell r="C466">
            <v>0</v>
          </cell>
        </row>
        <row r="467">
          <cell r="B467">
            <v>0.45100000000000001</v>
          </cell>
          <cell r="C467">
            <v>0</v>
          </cell>
        </row>
        <row r="468">
          <cell r="B468">
            <v>0.45200000000000001</v>
          </cell>
          <cell r="C468">
            <v>0</v>
          </cell>
        </row>
        <row r="469">
          <cell r="B469">
            <v>0.45300000000000001</v>
          </cell>
          <cell r="C469">
            <v>0</v>
          </cell>
        </row>
        <row r="470">
          <cell r="B470">
            <v>0.45400000000000001</v>
          </cell>
          <cell r="C470">
            <v>0</v>
          </cell>
        </row>
        <row r="471">
          <cell r="B471">
            <v>0.45500000000000002</v>
          </cell>
          <cell r="C471">
            <v>0</v>
          </cell>
        </row>
        <row r="472">
          <cell r="B472">
            <v>0.45600000000000002</v>
          </cell>
          <cell r="C472">
            <v>0</v>
          </cell>
        </row>
        <row r="473">
          <cell r="B473">
            <v>0.45700000000000002</v>
          </cell>
          <cell r="C473">
            <v>0</v>
          </cell>
        </row>
        <row r="474">
          <cell r="B474">
            <v>0.45800000000000002</v>
          </cell>
          <cell r="C474">
            <v>0</v>
          </cell>
        </row>
        <row r="475">
          <cell r="B475">
            <v>0.45900000000000002</v>
          </cell>
          <cell r="C475">
            <v>0</v>
          </cell>
        </row>
        <row r="476">
          <cell r="B476">
            <v>0.46</v>
          </cell>
          <cell r="C476">
            <v>0</v>
          </cell>
        </row>
        <row r="477">
          <cell r="B477">
            <v>0.46100000000000002</v>
          </cell>
          <cell r="C477">
            <v>0</v>
          </cell>
        </row>
        <row r="478">
          <cell r="B478">
            <v>0.46200000000000002</v>
          </cell>
          <cell r="C478">
            <v>0</v>
          </cell>
        </row>
        <row r="479">
          <cell r="B479">
            <v>0.46300000000000002</v>
          </cell>
          <cell r="C479">
            <v>0</v>
          </cell>
        </row>
        <row r="480">
          <cell r="B480">
            <v>0.46400000000000002</v>
          </cell>
          <cell r="C480">
            <v>0</v>
          </cell>
        </row>
        <row r="481">
          <cell r="B481">
            <v>0.46500000000000002</v>
          </cell>
          <cell r="C481">
            <v>0</v>
          </cell>
        </row>
        <row r="482">
          <cell r="B482">
            <v>0.46600000000000003</v>
          </cell>
          <cell r="C482">
            <v>0</v>
          </cell>
        </row>
        <row r="483">
          <cell r="B483">
            <v>0.46700000000000003</v>
          </cell>
          <cell r="C483">
            <v>0</v>
          </cell>
        </row>
        <row r="484">
          <cell r="B484">
            <v>0.46800000000000003</v>
          </cell>
          <cell r="C484">
            <v>0</v>
          </cell>
        </row>
        <row r="485">
          <cell r="B485">
            <v>0.46899999999999997</v>
          </cell>
          <cell r="C485">
            <v>0</v>
          </cell>
        </row>
        <row r="486">
          <cell r="B486">
            <v>0.47</v>
          </cell>
          <cell r="C486">
            <v>0</v>
          </cell>
        </row>
        <row r="487">
          <cell r="B487">
            <v>0.47099999999999997</v>
          </cell>
          <cell r="C487">
            <v>0</v>
          </cell>
        </row>
        <row r="488">
          <cell r="B488">
            <v>0.47199999999999998</v>
          </cell>
          <cell r="C488">
            <v>0</v>
          </cell>
        </row>
        <row r="489">
          <cell r="B489">
            <v>0.47299999999999998</v>
          </cell>
          <cell r="C489">
            <v>0</v>
          </cell>
        </row>
        <row r="490">
          <cell r="B490">
            <v>0.47399999999999998</v>
          </cell>
          <cell r="C490">
            <v>0</v>
          </cell>
        </row>
        <row r="491">
          <cell r="B491">
            <v>0.47499999999999998</v>
          </cell>
          <cell r="C491">
            <v>0</v>
          </cell>
        </row>
        <row r="492">
          <cell r="B492">
            <v>0.47599999999999998</v>
          </cell>
          <cell r="C492">
            <v>0</v>
          </cell>
        </row>
        <row r="493">
          <cell r="B493">
            <v>0.47699999999999998</v>
          </cell>
          <cell r="C493">
            <v>0</v>
          </cell>
        </row>
        <row r="494">
          <cell r="B494">
            <v>0.47799999999999998</v>
          </cell>
          <cell r="C494">
            <v>0</v>
          </cell>
        </row>
        <row r="495">
          <cell r="B495">
            <v>0.47899999999999998</v>
          </cell>
          <cell r="C495">
            <v>0</v>
          </cell>
        </row>
        <row r="496">
          <cell r="B496">
            <v>0.48</v>
          </cell>
          <cell r="C496">
            <v>0</v>
          </cell>
        </row>
        <row r="497">
          <cell r="B497">
            <v>0.48099999999999998</v>
          </cell>
          <cell r="C497">
            <v>0</v>
          </cell>
        </row>
        <row r="498">
          <cell r="B498">
            <v>0.48199999999999998</v>
          </cell>
          <cell r="C498">
            <v>0</v>
          </cell>
        </row>
        <row r="499">
          <cell r="B499">
            <v>0.48299999999999998</v>
          </cell>
          <cell r="C499">
            <v>0</v>
          </cell>
        </row>
        <row r="500">
          <cell r="B500">
            <v>0.48399999999999999</v>
          </cell>
          <cell r="C500">
            <v>0</v>
          </cell>
        </row>
        <row r="501">
          <cell r="B501">
            <v>0.48499999999999999</v>
          </cell>
          <cell r="C501">
            <v>0</v>
          </cell>
        </row>
        <row r="502">
          <cell r="B502">
            <v>0.48599999999999999</v>
          </cell>
          <cell r="C502">
            <v>0</v>
          </cell>
        </row>
        <row r="503">
          <cell r="B503">
            <v>0.48699999999999999</v>
          </cell>
          <cell r="C503">
            <v>0</v>
          </cell>
        </row>
        <row r="504">
          <cell r="B504">
            <v>0.48799999999999999</v>
          </cell>
          <cell r="C504">
            <v>0</v>
          </cell>
        </row>
        <row r="505">
          <cell r="B505">
            <v>0.48899999999999999</v>
          </cell>
          <cell r="C505">
            <v>0</v>
          </cell>
        </row>
        <row r="506">
          <cell r="B506">
            <v>0.49</v>
          </cell>
          <cell r="C506">
            <v>0</v>
          </cell>
        </row>
        <row r="507">
          <cell r="B507">
            <v>0.49099999999999999</v>
          </cell>
          <cell r="C507">
            <v>0</v>
          </cell>
        </row>
        <row r="508">
          <cell r="B508">
            <v>0.49199999999999999</v>
          </cell>
          <cell r="C508">
            <v>0</v>
          </cell>
        </row>
        <row r="509">
          <cell r="B509">
            <v>0.49299999999999999</v>
          </cell>
          <cell r="C509">
            <v>0</v>
          </cell>
        </row>
        <row r="510">
          <cell r="B510">
            <v>0.49399999999999999</v>
          </cell>
          <cell r="C510">
            <v>0</v>
          </cell>
        </row>
        <row r="511">
          <cell r="B511">
            <v>0.495</v>
          </cell>
          <cell r="C511">
            <v>0</v>
          </cell>
        </row>
        <row r="512">
          <cell r="B512">
            <v>0.496</v>
          </cell>
          <cell r="C512">
            <v>0</v>
          </cell>
        </row>
        <row r="513">
          <cell r="B513">
            <v>0.497</v>
          </cell>
          <cell r="C513">
            <v>0</v>
          </cell>
        </row>
        <row r="514">
          <cell r="B514">
            <v>0.498</v>
          </cell>
          <cell r="C514">
            <v>0</v>
          </cell>
        </row>
        <row r="515">
          <cell r="B515">
            <v>0.499</v>
          </cell>
          <cell r="C515">
            <v>0</v>
          </cell>
        </row>
        <row r="516">
          <cell r="B516">
            <v>0.5</v>
          </cell>
          <cell r="C516">
            <v>0</v>
          </cell>
        </row>
        <row r="517">
          <cell r="B517">
            <v>0.501</v>
          </cell>
          <cell r="C517">
            <v>0</v>
          </cell>
        </row>
        <row r="518">
          <cell r="B518">
            <v>0.502</v>
          </cell>
          <cell r="C518">
            <v>0</v>
          </cell>
        </row>
        <row r="519">
          <cell r="B519">
            <v>0.503</v>
          </cell>
          <cell r="C519">
            <v>0</v>
          </cell>
        </row>
        <row r="520">
          <cell r="B520">
            <v>0.504</v>
          </cell>
          <cell r="C520">
            <v>0</v>
          </cell>
        </row>
        <row r="521">
          <cell r="B521">
            <v>0.505</v>
          </cell>
          <cell r="C521">
            <v>0</v>
          </cell>
        </row>
        <row r="522">
          <cell r="B522">
            <v>0.50600000000000001</v>
          </cell>
          <cell r="C522">
            <v>0</v>
          </cell>
        </row>
        <row r="523">
          <cell r="B523">
            <v>0.50700000000000001</v>
          </cell>
          <cell r="C523">
            <v>0</v>
          </cell>
        </row>
        <row r="524">
          <cell r="B524">
            <v>0.50800000000000001</v>
          </cell>
          <cell r="C524">
            <v>0</v>
          </cell>
        </row>
        <row r="525">
          <cell r="B525">
            <v>0.50900000000000001</v>
          </cell>
          <cell r="C525">
            <v>0</v>
          </cell>
        </row>
        <row r="526">
          <cell r="B526">
            <v>0.51</v>
          </cell>
          <cell r="C526">
            <v>0</v>
          </cell>
        </row>
        <row r="527">
          <cell r="B527">
            <v>0.51100000000000001</v>
          </cell>
          <cell r="C527">
            <v>0</v>
          </cell>
        </row>
        <row r="528">
          <cell r="B528">
            <v>0.51200000000000001</v>
          </cell>
          <cell r="C528">
            <v>0</v>
          </cell>
        </row>
        <row r="529">
          <cell r="B529">
            <v>0.51300000000000001</v>
          </cell>
          <cell r="C529">
            <v>0</v>
          </cell>
        </row>
        <row r="530">
          <cell r="B530">
            <v>0.51400000000000001</v>
          </cell>
          <cell r="C530">
            <v>0</v>
          </cell>
        </row>
        <row r="531">
          <cell r="B531">
            <v>0.51500000000000001</v>
          </cell>
          <cell r="C531">
            <v>0</v>
          </cell>
        </row>
        <row r="532">
          <cell r="B532">
            <v>0.51600000000000001</v>
          </cell>
          <cell r="C532">
            <v>0</v>
          </cell>
        </row>
        <row r="533">
          <cell r="B533">
            <v>0.51700000000000002</v>
          </cell>
          <cell r="C533">
            <v>0</v>
          </cell>
        </row>
        <row r="534">
          <cell r="B534">
            <v>0.51800000000000002</v>
          </cell>
          <cell r="C534">
            <v>0</v>
          </cell>
        </row>
        <row r="535">
          <cell r="B535">
            <v>0.51900000000000002</v>
          </cell>
          <cell r="C535">
            <v>0</v>
          </cell>
        </row>
        <row r="536">
          <cell r="B536">
            <v>0.52</v>
          </cell>
          <cell r="C536">
            <v>0</v>
          </cell>
        </row>
        <row r="537">
          <cell r="B537">
            <v>0.52100000000000002</v>
          </cell>
          <cell r="C537">
            <v>0</v>
          </cell>
        </row>
        <row r="538">
          <cell r="B538">
            <v>0.52200000000000002</v>
          </cell>
          <cell r="C538">
            <v>0</v>
          </cell>
        </row>
        <row r="539">
          <cell r="B539">
            <v>0.52300000000000002</v>
          </cell>
          <cell r="C539">
            <v>0</v>
          </cell>
        </row>
        <row r="540">
          <cell r="B540">
            <v>0.52400000000000002</v>
          </cell>
          <cell r="C540">
            <v>0</v>
          </cell>
        </row>
        <row r="541">
          <cell r="B541">
            <v>0.52500000000000002</v>
          </cell>
          <cell r="C541">
            <v>0</v>
          </cell>
        </row>
        <row r="542">
          <cell r="B542">
            <v>0.52600000000000002</v>
          </cell>
          <cell r="C542">
            <v>0</v>
          </cell>
        </row>
        <row r="543">
          <cell r="B543">
            <v>0.52700000000000002</v>
          </cell>
          <cell r="C543">
            <v>0</v>
          </cell>
        </row>
        <row r="544">
          <cell r="B544">
            <v>0.52800000000000002</v>
          </cell>
          <cell r="C544">
            <v>0</v>
          </cell>
        </row>
        <row r="545">
          <cell r="B545">
            <v>0.52900000000000003</v>
          </cell>
          <cell r="C545">
            <v>0</v>
          </cell>
        </row>
        <row r="546">
          <cell r="B546">
            <v>0.53</v>
          </cell>
          <cell r="C546">
            <v>0</v>
          </cell>
        </row>
        <row r="547">
          <cell r="B547">
            <v>0.53100000000000003</v>
          </cell>
          <cell r="C547">
            <v>0</v>
          </cell>
        </row>
        <row r="548">
          <cell r="B548">
            <v>0.53200000000000003</v>
          </cell>
          <cell r="C548">
            <v>0</v>
          </cell>
        </row>
        <row r="549">
          <cell r="B549">
            <v>0.53300000000000003</v>
          </cell>
          <cell r="C549">
            <v>0</v>
          </cell>
        </row>
        <row r="550">
          <cell r="B550">
            <v>0.53400000000000003</v>
          </cell>
          <cell r="C550">
            <v>0</v>
          </cell>
        </row>
        <row r="551">
          <cell r="B551">
            <v>0.53500000000000003</v>
          </cell>
          <cell r="C551">
            <v>0</v>
          </cell>
        </row>
        <row r="552">
          <cell r="B552">
            <v>0.53600000000000003</v>
          </cell>
          <cell r="C552">
            <v>0</v>
          </cell>
        </row>
        <row r="553">
          <cell r="B553">
            <v>0.53700000000000003</v>
          </cell>
          <cell r="C553">
            <v>0</v>
          </cell>
        </row>
        <row r="554">
          <cell r="B554">
            <v>0.53800000000000003</v>
          </cell>
          <cell r="C554">
            <v>0</v>
          </cell>
        </row>
        <row r="555">
          <cell r="B555">
            <v>0.53900000000000003</v>
          </cell>
          <cell r="C555">
            <v>0</v>
          </cell>
        </row>
        <row r="556">
          <cell r="B556">
            <v>0.54</v>
          </cell>
          <cell r="C556">
            <v>0</v>
          </cell>
        </row>
        <row r="557">
          <cell r="B557">
            <v>0.54100000000000004</v>
          </cell>
          <cell r="C557">
            <v>0</v>
          </cell>
        </row>
        <row r="558">
          <cell r="B558">
            <v>0.54200000000000004</v>
          </cell>
          <cell r="C558">
            <v>0</v>
          </cell>
        </row>
        <row r="559">
          <cell r="B559">
            <v>0.54300000000000004</v>
          </cell>
          <cell r="C559">
            <v>0</v>
          </cell>
        </row>
        <row r="560">
          <cell r="B560">
            <v>0.54400000000000004</v>
          </cell>
          <cell r="C560">
            <v>0</v>
          </cell>
        </row>
        <row r="561">
          <cell r="B561">
            <v>0.54500000000000004</v>
          </cell>
          <cell r="C561">
            <v>0</v>
          </cell>
        </row>
        <row r="562">
          <cell r="B562">
            <v>0.54600000000000004</v>
          </cell>
          <cell r="C562">
            <v>0</v>
          </cell>
        </row>
        <row r="563">
          <cell r="B563">
            <v>0.54700000000000004</v>
          </cell>
          <cell r="C563">
            <v>0</v>
          </cell>
        </row>
        <row r="564">
          <cell r="B564">
            <v>0.54800000000000004</v>
          </cell>
          <cell r="C564">
            <v>0</v>
          </cell>
        </row>
        <row r="565">
          <cell r="B565">
            <v>0.54900000000000004</v>
          </cell>
          <cell r="C565">
            <v>0</v>
          </cell>
        </row>
        <row r="566">
          <cell r="B566">
            <v>0.55000000000000004</v>
          </cell>
          <cell r="C566">
            <v>0</v>
          </cell>
        </row>
        <row r="567">
          <cell r="B567">
            <v>0.55100000000000005</v>
          </cell>
          <cell r="C567">
            <v>0</v>
          </cell>
        </row>
        <row r="568">
          <cell r="B568">
            <v>0.55200000000000005</v>
          </cell>
          <cell r="C568">
            <v>0</v>
          </cell>
        </row>
        <row r="569">
          <cell r="B569">
            <v>0.55300000000000005</v>
          </cell>
          <cell r="C569">
            <v>0</v>
          </cell>
        </row>
        <row r="570">
          <cell r="B570">
            <v>0.55400000000000005</v>
          </cell>
          <cell r="C570">
            <v>0</v>
          </cell>
        </row>
        <row r="571">
          <cell r="B571">
            <v>0.55500000000000005</v>
          </cell>
          <cell r="C571">
            <v>0</v>
          </cell>
        </row>
        <row r="572">
          <cell r="B572">
            <v>0.55600000000000005</v>
          </cell>
          <cell r="C572">
            <v>0</v>
          </cell>
        </row>
        <row r="573">
          <cell r="B573">
            <v>0.55700000000000005</v>
          </cell>
          <cell r="C573">
            <v>0</v>
          </cell>
        </row>
        <row r="574">
          <cell r="B574">
            <v>0.55800000000000005</v>
          </cell>
          <cell r="C574">
            <v>0</v>
          </cell>
        </row>
        <row r="575">
          <cell r="B575">
            <v>0.55900000000000005</v>
          </cell>
          <cell r="C575">
            <v>0</v>
          </cell>
        </row>
        <row r="576">
          <cell r="B576">
            <v>0.56000000000000005</v>
          </cell>
          <cell r="C576">
            <v>0</v>
          </cell>
        </row>
        <row r="577">
          <cell r="B577">
            <v>0.56100000000000005</v>
          </cell>
          <cell r="C577">
            <v>0</v>
          </cell>
        </row>
        <row r="578">
          <cell r="B578">
            <v>0.56200000000000006</v>
          </cell>
          <cell r="C578">
            <v>0</v>
          </cell>
        </row>
        <row r="579">
          <cell r="B579">
            <v>0.56299999999999994</v>
          </cell>
          <cell r="C579">
            <v>0</v>
          </cell>
        </row>
        <row r="580">
          <cell r="B580">
            <v>0.56399999999999995</v>
          </cell>
          <cell r="C580">
            <v>0</v>
          </cell>
        </row>
        <row r="581">
          <cell r="B581">
            <v>0.56499999999999995</v>
          </cell>
          <cell r="C581">
            <v>0</v>
          </cell>
        </row>
        <row r="582">
          <cell r="B582">
            <v>0.56599999999999995</v>
          </cell>
          <cell r="C582">
            <v>0</v>
          </cell>
        </row>
        <row r="583">
          <cell r="B583">
            <v>0.56699999999999995</v>
          </cell>
          <cell r="C583">
            <v>0</v>
          </cell>
        </row>
        <row r="584">
          <cell r="B584">
            <v>0.56799999999999995</v>
          </cell>
          <cell r="C584">
            <v>0</v>
          </cell>
        </row>
        <row r="585">
          <cell r="B585">
            <v>0.56899999999999995</v>
          </cell>
          <cell r="C585">
            <v>0</v>
          </cell>
        </row>
        <row r="586">
          <cell r="B586">
            <v>0.56999999999999995</v>
          </cell>
          <cell r="C586">
            <v>0</v>
          </cell>
        </row>
        <row r="587">
          <cell r="B587">
            <v>0.57099999999999995</v>
          </cell>
          <cell r="C587">
            <v>0</v>
          </cell>
        </row>
        <row r="588">
          <cell r="B588">
            <v>0.57199999999999995</v>
          </cell>
          <cell r="C588">
            <v>0</v>
          </cell>
        </row>
        <row r="589">
          <cell r="B589">
            <v>0.57299999999999995</v>
          </cell>
          <cell r="C589">
            <v>0</v>
          </cell>
        </row>
        <row r="590">
          <cell r="B590">
            <v>0.57399999999999995</v>
          </cell>
          <cell r="C590">
            <v>0</v>
          </cell>
        </row>
        <row r="591">
          <cell r="B591">
            <v>0.57499999999999996</v>
          </cell>
          <cell r="C591">
            <v>0</v>
          </cell>
        </row>
        <row r="592">
          <cell r="B592">
            <v>0.57599999999999996</v>
          </cell>
          <cell r="C592">
            <v>0</v>
          </cell>
        </row>
        <row r="593">
          <cell r="B593">
            <v>0.57699999999999996</v>
          </cell>
          <cell r="C593">
            <v>0</v>
          </cell>
        </row>
        <row r="594">
          <cell r="B594">
            <v>0.57799999999999996</v>
          </cell>
          <cell r="C594">
            <v>0</v>
          </cell>
        </row>
        <row r="595">
          <cell r="B595">
            <v>0.57899999999999996</v>
          </cell>
          <cell r="C595">
            <v>0</v>
          </cell>
        </row>
        <row r="596">
          <cell r="B596">
            <v>0.57999999999999996</v>
          </cell>
          <cell r="C596">
            <v>0</v>
          </cell>
        </row>
        <row r="597">
          <cell r="B597">
            <v>0.58099999999999996</v>
          </cell>
          <cell r="C597">
            <v>0</v>
          </cell>
        </row>
        <row r="598">
          <cell r="B598">
            <v>0.58199999999999996</v>
          </cell>
          <cell r="C598">
            <v>0</v>
          </cell>
        </row>
        <row r="599">
          <cell r="B599">
            <v>0.58299999999999996</v>
          </cell>
          <cell r="C599">
            <v>0</v>
          </cell>
        </row>
        <row r="600">
          <cell r="B600">
            <v>0.58399999999999996</v>
          </cell>
          <cell r="C600">
            <v>0</v>
          </cell>
        </row>
        <row r="601">
          <cell r="B601">
            <v>0.58499999999999996</v>
          </cell>
          <cell r="C601">
            <v>0</v>
          </cell>
        </row>
        <row r="602">
          <cell r="B602">
            <v>0.58599999999999997</v>
          </cell>
          <cell r="C602">
            <v>0</v>
          </cell>
        </row>
        <row r="603">
          <cell r="B603">
            <v>0.58699999999999997</v>
          </cell>
          <cell r="C603">
            <v>0</v>
          </cell>
        </row>
        <row r="604">
          <cell r="B604">
            <v>0.58799999999999997</v>
          </cell>
          <cell r="C604">
            <v>0</v>
          </cell>
        </row>
        <row r="605">
          <cell r="B605">
            <v>0.58899999999999997</v>
          </cell>
          <cell r="C605">
            <v>0</v>
          </cell>
        </row>
        <row r="606">
          <cell r="B606">
            <v>0.59</v>
          </cell>
          <cell r="C606">
            <v>0</v>
          </cell>
        </row>
        <row r="607">
          <cell r="B607">
            <v>0.59099999999999997</v>
          </cell>
          <cell r="C607">
            <v>0</v>
          </cell>
        </row>
        <row r="608">
          <cell r="B608">
            <v>0.59199999999999997</v>
          </cell>
          <cell r="C608">
            <v>0</v>
          </cell>
        </row>
        <row r="609">
          <cell r="B609">
            <v>0.59299999999999997</v>
          </cell>
          <cell r="C609">
            <v>0</v>
          </cell>
        </row>
        <row r="610">
          <cell r="B610">
            <v>0.59399999999999997</v>
          </cell>
          <cell r="C610">
            <v>0</v>
          </cell>
        </row>
        <row r="611">
          <cell r="B611">
            <v>0.59499999999999997</v>
          </cell>
          <cell r="C611">
            <v>0</v>
          </cell>
        </row>
        <row r="612">
          <cell r="B612">
            <v>0.59599999999999997</v>
          </cell>
          <cell r="C612">
            <v>0</v>
          </cell>
        </row>
        <row r="613">
          <cell r="B613">
            <v>0.59699999999999998</v>
          </cell>
          <cell r="C613">
            <v>0</v>
          </cell>
        </row>
        <row r="614">
          <cell r="B614">
            <v>0.59799999999999998</v>
          </cell>
          <cell r="C614">
            <v>0</v>
          </cell>
        </row>
        <row r="615">
          <cell r="B615">
            <v>0.59899999999999998</v>
          </cell>
          <cell r="C615">
            <v>0</v>
          </cell>
        </row>
        <row r="616">
          <cell r="B616">
            <v>0.6</v>
          </cell>
          <cell r="C616">
            <v>0</v>
          </cell>
        </row>
        <row r="617">
          <cell r="B617">
            <v>0.60099999999999998</v>
          </cell>
          <cell r="C617">
            <v>0</v>
          </cell>
        </row>
        <row r="618">
          <cell r="B618">
            <v>0.60199999999999998</v>
          </cell>
          <cell r="C618">
            <v>0</v>
          </cell>
        </row>
        <row r="619">
          <cell r="B619">
            <v>0.60299999999999998</v>
          </cell>
          <cell r="C619">
            <v>0</v>
          </cell>
        </row>
        <row r="620">
          <cell r="B620">
            <v>0.60399999999999998</v>
          </cell>
          <cell r="C620">
            <v>0</v>
          </cell>
        </row>
        <row r="621">
          <cell r="B621">
            <v>0.60499999999999998</v>
          </cell>
          <cell r="C621">
            <v>0</v>
          </cell>
        </row>
        <row r="622">
          <cell r="B622">
            <v>0.60599999999999998</v>
          </cell>
          <cell r="C622">
            <v>0</v>
          </cell>
        </row>
        <row r="623">
          <cell r="B623">
            <v>0.60699999999999998</v>
          </cell>
          <cell r="C623">
            <v>0</v>
          </cell>
        </row>
        <row r="624">
          <cell r="B624">
            <v>0.60799999999999998</v>
          </cell>
          <cell r="C624">
            <v>0</v>
          </cell>
        </row>
        <row r="625">
          <cell r="B625">
            <v>0.60899999999999999</v>
          </cell>
          <cell r="C625">
            <v>0</v>
          </cell>
        </row>
        <row r="626">
          <cell r="B626">
            <v>0.61</v>
          </cell>
          <cell r="C626">
            <v>0</v>
          </cell>
        </row>
        <row r="627">
          <cell r="B627">
            <v>0.61099999999999999</v>
          </cell>
          <cell r="C627">
            <v>0</v>
          </cell>
        </row>
        <row r="628">
          <cell r="B628">
            <v>0.61199999999999999</v>
          </cell>
          <cell r="C628">
            <v>0</v>
          </cell>
        </row>
        <row r="629">
          <cell r="B629">
            <v>0.61299999999999999</v>
          </cell>
          <cell r="C629">
            <v>0</v>
          </cell>
        </row>
        <row r="630">
          <cell r="B630">
            <v>0.61399999999999999</v>
          </cell>
          <cell r="C630">
            <v>0</v>
          </cell>
        </row>
        <row r="631">
          <cell r="B631">
            <v>0.61499999999999999</v>
          </cell>
          <cell r="C631">
            <v>0</v>
          </cell>
        </row>
        <row r="632">
          <cell r="B632">
            <v>0.61599999999999999</v>
          </cell>
          <cell r="C632">
            <v>0</v>
          </cell>
        </row>
        <row r="633">
          <cell r="B633">
            <v>0.61699999999999999</v>
          </cell>
          <cell r="C633">
            <v>0</v>
          </cell>
        </row>
        <row r="634">
          <cell r="B634">
            <v>0.61799999999999999</v>
          </cell>
          <cell r="C634">
            <v>0</v>
          </cell>
        </row>
        <row r="635">
          <cell r="B635">
            <v>0.61899999999999999</v>
          </cell>
          <cell r="C635">
            <v>0</v>
          </cell>
        </row>
        <row r="636">
          <cell r="B636">
            <v>0.62</v>
          </cell>
          <cell r="C636">
            <v>0</v>
          </cell>
        </row>
        <row r="637">
          <cell r="B637">
            <v>0.621</v>
          </cell>
          <cell r="C637">
            <v>0</v>
          </cell>
        </row>
        <row r="638">
          <cell r="B638">
            <v>0.622</v>
          </cell>
          <cell r="C638">
            <v>0</v>
          </cell>
        </row>
        <row r="639">
          <cell r="B639">
            <v>0.623</v>
          </cell>
          <cell r="C639">
            <v>0</v>
          </cell>
        </row>
        <row r="640">
          <cell r="B640">
            <v>0.624</v>
          </cell>
          <cell r="C640">
            <v>0</v>
          </cell>
        </row>
        <row r="641">
          <cell r="B641">
            <v>0.625</v>
          </cell>
          <cell r="C641">
            <v>0</v>
          </cell>
        </row>
        <row r="642">
          <cell r="B642">
            <v>0.626</v>
          </cell>
          <cell r="C642">
            <v>0</v>
          </cell>
        </row>
        <row r="643">
          <cell r="B643">
            <v>0.627</v>
          </cell>
          <cell r="C643">
            <v>0</v>
          </cell>
        </row>
        <row r="644">
          <cell r="B644">
            <v>0.628</v>
          </cell>
          <cell r="C644">
            <v>0</v>
          </cell>
        </row>
        <row r="645">
          <cell r="B645">
            <v>0.629</v>
          </cell>
          <cell r="C645">
            <v>0</v>
          </cell>
        </row>
        <row r="646">
          <cell r="B646">
            <v>0.63</v>
          </cell>
          <cell r="C646">
            <v>0</v>
          </cell>
        </row>
        <row r="647">
          <cell r="B647">
            <v>0.63100000000000001</v>
          </cell>
          <cell r="C647">
            <v>0</v>
          </cell>
        </row>
        <row r="648">
          <cell r="B648">
            <v>0.63200000000000001</v>
          </cell>
          <cell r="C648">
            <v>0</v>
          </cell>
        </row>
        <row r="649">
          <cell r="B649">
            <v>0.63300000000000001</v>
          </cell>
          <cell r="C649">
            <v>0</v>
          </cell>
        </row>
        <row r="650">
          <cell r="B650">
            <v>0.63400000000000001</v>
          </cell>
          <cell r="C650">
            <v>0</v>
          </cell>
        </row>
        <row r="651">
          <cell r="B651">
            <v>0.63500000000000001</v>
          </cell>
          <cell r="C651">
            <v>0</v>
          </cell>
        </row>
        <row r="652">
          <cell r="B652">
            <v>0.63600000000000001</v>
          </cell>
          <cell r="C652">
            <v>0</v>
          </cell>
        </row>
        <row r="653">
          <cell r="B653">
            <v>0.63700000000000001</v>
          </cell>
          <cell r="C653">
            <v>0</v>
          </cell>
        </row>
        <row r="654">
          <cell r="B654">
            <v>0.63800000000000001</v>
          </cell>
          <cell r="C654">
            <v>0</v>
          </cell>
        </row>
        <row r="655">
          <cell r="B655">
            <v>0.63900000000000001</v>
          </cell>
          <cell r="C655">
            <v>0</v>
          </cell>
        </row>
        <row r="656">
          <cell r="B656">
            <v>0.64</v>
          </cell>
          <cell r="C656">
            <v>0</v>
          </cell>
        </row>
        <row r="657">
          <cell r="B657">
            <v>0.64100000000000001</v>
          </cell>
          <cell r="C657">
            <v>0</v>
          </cell>
        </row>
        <row r="658">
          <cell r="B658">
            <v>0.64200000000000002</v>
          </cell>
          <cell r="C658">
            <v>0</v>
          </cell>
        </row>
        <row r="659">
          <cell r="B659">
            <v>0.64300000000000002</v>
          </cell>
          <cell r="C659">
            <v>0</v>
          </cell>
        </row>
        <row r="660">
          <cell r="B660">
            <v>0.64400000000000002</v>
          </cell>
          <cell r="C660">
            <v>0</v>
          </cell>
        </row>
        <row r="661">
          <cell r="B661">
            <v>0.64500000000000002</v>
          </cell>
          <cell r="C661">
            <v>0</v>
          </cell>
        </row>
        <row r="662">
          <cell r="B662">
            <v>0.64600000000000002</v>
          </cell>
          <cell r="C662">
            <v>0</v>
          </cell>
        </row>
        <row r="663">
          <cell r="B663">
            <v>0.64700000000000002</v>
          </cell>
          <cell r="C663">
            <v>0</v>
          </cell>
        </row>
        <row r="664">
          <cell r="B664">
            <v>0.64800000000000002</v>
          </cell>
          <cell r="C664">
            <v>0</v>
          </cell>
        </row>
        <row r="665">
          <cell r="B665">
            <v>0.64900000000000002</v>
          </cell>
          <cell r="C665">
            <v>0</v>
          </cell>
        </row>
        <row r="666">
          <cell r="B666">
            <v>0.65</v>
          </cell>
          <cell r="C666">
            <v>0</v>
          </cell>
        </row>
        <row r="667">
          <cell r="B667">
            <v>0.65100000000000002</v>
          </cell>
          <cell r="C667">
            <v>0</v>
          </cell>
        </row>
        <row r="668">
          <cell r="B668">
            <v>0.65200000000000002</v>
          </cell>
          <cell r="C668">
            <v>0</v>
          </cell>
        </row>
        <row r="669">
          <cell r="B669">
            <v>0.65300000000000002</v>
          </cell>
          <cell r="C669">
            <v>0</v>
          </cell>
        </row>
        <row r="670">
          <cell r="B670">
            <v>0.65400000000000003</v>
          </cell>
          <cell r="C670">
            <v>0</v>
          </cell>
        </row>
        <row r="671">
          <cell r="B671">
            <v>0.65500000000000003</v>
          </cell>
          <cell r="C671">
            <v>0</v>
          </cell>
        </row>
        <row r="672">
          <cell r="B672">
            <v>0.65600000000000003</v>
          </cell>
          <cell r="C672">
            <v>0</v>
          </cell>
        </row>
        <row r="673">
          <cell r="B673">
            <v>0.65700000000000003</v>
          </cell>
          <cell r="C673">
            <v>0</v>
          </cell>
        </row>
        <row r="674">
          <cell r="B674">
            <v>0.65800000000000003</v>
          </cell>
          <cell r="C674">
            <v>0</v>
          </cell>
        </row>
        <row r="675">
          <cell r="B675">
            <v>0.65900000000000003</v>
          </cell>
          <cell r="C675">
            <v>0</v>
          </cell>
        </row>
        <row r="676">
          <cell r="B676">
            <v>0.66</v>
          </cell>
          <cell r="C676">
            <v>0</v>
          </cell>
        </row>
        <row r="677">
          <cell r="B677">
            <v>0.66100000000000003</v>
          </cell>
          <cell r="C677">
            <v>0</v>
          </cell>
        </row>
        <row r="678">
          <cell r="B678">
            <v>0.66200000000000003</v>
          </cell>
          <cell r="C678">
            <v>0</v>
          </cell>
        </row>
        <row r="679">
          <cell r="B679">
            <v>0.66300000000000003</v>
          </cell>
          <cell r="C679">
            <v>0</v>
          </cell>
        </row>
        <row r="680">
          <cell r="B680">
            <v>0.66400000000000003</v>
          </cell>
          <cell r="C680">
            <v>0</v>
          </cell>
        </row>
        <row r="681">
          <cell r="B681">
            <v>0.66500000000000004</v>
          </cell>
          <cell r="C681">
            <v>0</v>
          </cell>
        </row>
        <row r="682">
          <cell r="B682">
            <v>0.66600000000000004</v>
          </cell>
          <cell r="C682">
            <v>0</v>
          </cell>
        </row>
        <row r="683">
          <cell r="B683">
            <v>0.66700000000000004</v>
          </cell>
          <cell r="C683">
            <v>0</v>
          </cell>
        </row>
        <row r="684">
          <cell r="B684">
            <v>0.66800000000000004</v>
          </cell>
          <cell r="C684">
            <v>0</v>
          </cell>
        </row>
        <row r="685">
          <cell r="B685">
            <v>0.66900000000000004</v>
          </cell>
          <cell r="C685">
            <v>0</v>
          </cell>
        </row>
        <row r="686">
          <cell r="B686">
            <v>0.67</v>
          </cell>
          <cell r="C686">
            <v>0</v>
          </cell>
        </row>
        <row r="687">
          <cell r="B687">
            <v>0.67100000000000004</v>
          </cell>
          <cell r="C687">
            <v>0</v>
          </cell>
        </row>
        <row r="688">
          <cell r="B688">
            <v>0.67200000000000004</v>
          </cell>
          <cell r="C688">
            <v>0</v>
          </cell>
        </row>
        <row r="689">
          <cell r="B689">
            <v>0.67300000000000004</v>
          </cell>
          <cell r="C689">
            <v>0</v>
          </cell>
        </row>
        <row r="690">
          <cell r="B690">
            <v>0.67400000000000004</v>
          </cell>
          <cell r="C690">
            <v>0</v>
          </cell>
        </row>
        <row r="691">
          <cell r="B691">
            <v>0.67500000000000004</v>
          </cell>
          <cell r="C691">
            <v>0</v>
          </cell>
        </row>
        <row r="692">
          <cell r="B692">
            <v>0.67600000000000005</v>
          </cell>
          <cell r="C692">
            <v>0</v>
          </cell>
        </row>
        <row r="693">
          <cell r="B693">
            <v>0.67700000000000005</v>
          </cell>
          <cell r="C693">
            <v>0</v>
          </cell>
        </row>
        <row r="694">
          <cell r="B694">
            <v>0.67800000000000005</v>
          </cell>
          <cell r="C694">
            <v>0</v>
          </cell>
        </row>
        <row r="695">
          <cell r="B695">
            <v>0.67900000000000005</v>
          </cell>
          <cell r="C695">
            <v>0</v>
          </cell>
        </row>
        <row r="696">
          <cell r="B696">
            <v>0.68</v>
          </cell>
          <cell r="C696">
            <v>0</v>
          </cell>
        </row>
        <row r="697">
          <cell r="B697">
            <v>0.68100000000000005</v>
          </cell>
          <cell r="C697">
            <v>0</v>
          </cell>
        </row>
        <row r="698">
          <cell r="B698">
            <v>0.68200000000000005</v>
          </cell>
          <cell r="C698">
            <v>0</v>
          </cell>
        </row>
        <row r="699">
          <cell r="B699">
            <v>0.68300000000000005</v>
          </cell>
          <cell r="C699">
            <v>0</v>
          </cell>
        </row>
        <row r="700">
          <cell r="B700">
            <v>0.68400000000000005</v>
          </cell>
          <cell r="C700">
            <v>0</v>
          </cell>
        </row>
        <row r="701">
          <cell r="B701">
            <v>0.68500000000000005</v>
          </cell>
          <cell r="C701">
            <v>0</v>
          </cell>
        </row>
        <row r="702">
          <cell r="B702">
            <v>0.68600000000000005</v>
          </cell>
          <cell r="C702">
            <v>0</v>
          </cell>
        </row>
        <row r="703">
          <cell r="B703">
            <v>0.68700000000000006</v>
          </cell>
          <cell r="C703">
            <v>0</v>
          </cell>
        </row>
        <row r="704">
          <cell r="B704">
            <v>0.68799999999999994</v>
          </cell>
          <cell r="C704">
            <v>0</v>
          </cell>
        </row>
        <row r="705">
          <cell r="B705">
            <v>0.68899999999999995</v>
          </cell>
          <cell r="C705">
            <v>0</v>
          </cell>
        </row>
        <row r="706">
          <cell r="B706">
            <v>0.69</v>
          </cell>
          <cell r="C706">
            <v>0</v>
          </cell>
        </row>
        <row r="707">
          <cell r="B707">
            <v>0.69099999999999995</v>
          </cell>
          <cell r="C707">
            <v>0</v>
          </cell>
        </row>
        <row r="708">
          <cell r="B708">
            <v>0.69199999999999995</v>
          </cell>
          <cell r="C708">
            <v>0</v>
          </cell>
        </row>
        <row r="709">
          <cell r="B709">
            <v>0.69299999999999995</v>
          </cell>
          <cell r="C709">
            <v>0</v>
          </cell>
        </row>
        <row r="710">
          <cell r="B710">
            <v>0.69399999999999995</v>
          </cell>
          <cell r="C710">
            <v>0</v>
          </cell>
        </row>
        <row r="711">
          <cell r="B711">
            <v>0.69499999999999995</v>
          </cell>
          <cell r="C711">
            <v>0</v>
          </cell>
        </row>
        <row r="712">
          <cell r="B712">
            <v>0.69599999999999995</v>
          </cell>
          <cell r="C712">
            <v>0</v>
          </cell>
        </row>
        <row r="713">
          <cell r="B713">
            <v>0.69699999999999995</v>
          </cell>
          <cell r="C713">
            <v>0</v>
          </cell>
        </row>
        <row r="714">
          <cell r="B714">
            <v>0.69799999999999995</v>
          </cell>
          <cell r="C714">
            <v>0</v>
          </cell>
        </row>
        <row r="715">
          <cell r="B715">
            <v>0.69899999999999995</v>
          </cell>
          <cell r="C715">
            <v>0</v>
          </cell>
        </row>
        <row r="716">
          <cell r="B716">
            <v>0.7</v>
          </cell>
          <cell r="C716">
            <v>0</v>
          </cell>
        </row>
        <row r="717">
          <cell r="B717">
            <v>0.70099999999999996</v>
          </cell>
          <cell r="C717">
            <v>0</v>
          </cell>
        </row>
        <row r="718">
          <cell r="B718">
            <v>0.70199999999999996</v>
          </cell>
          <cell r="C718">
            <v>0</v>
          </cell>
        </row>
        <row r="719">
          <cell r="B719">
            <v>0.70299999999999996</v>
          </cell>
          <cell r="C719">
            <v>0</v>
          </cell>
        </row>
        <row r="720">
          <cell r="B720">
            <v>0.70399999999999996</v>
          </cell>
          <cell r="C720">
            <v>0</v>
          </cell>
        </row>
        <row r="721">
          <cell r="B721">
            <v>0.70499999999999996</v>
          </cell>
          <cell r="C721">
            <v>0</v>
          </cell>
        </row>
        <row r="722">
          <cell r="B722">
            <v>0.70599999999999996</v>
          </cell>
          <cell r="C722">
            <v>0</v>
          </cell>
        </row>
        <row r="723">
          <cell r="B723">
            <v>0.70699999999999996</v>
          </cell>
          <cell r="C723">
            <v>0</v>
          </cell>
        </row>
        <row r="724">
          <cell r="B724">
            <v>0.70799999999999996</v>
          </cell>
          <cell r="C724">
            <v>0</v>
          </cell>
        </row>
        <row r="725">
          <cell r="B725">
            <v>0.70899999999999996</v>
          </cell>
          <cell r="C725">
            <v>0</v>
          </cell>
        </row>
        <row r="726">
          <cell r="B726">
            <v>0.71</v>
          </cell>
          <cell r="C726">
            <v>0</v>
          </cell>
        </row>
        <row r="727">
          <cell r="B727">
            <v>0.71099999999999997</v>
          </cell>
          <cell r="C727">
            <v>0</v>
          </cell>
        </row>
        <row r="728">
          <cell r="B728">
            <v>0.71199999999999997</v>
          </cell>
          <cell r="C728">
            <v>0</v>
          </cell>
        </row>
        <row r="729">
          <cell r="B729">
            <v>0.71299999999999997</v>
          </cell>
          <cell r="C729">
            <v>0</v>
          </cell>
        </row>
        <row r="730">
          <cell r="B730">
            <v>0.71399999999999997</v>
          </cell>
          <cell r="C730">
            <v>0</v>
          </cell>
        </row>
        <row r="731">
          <cell r="B731">
            <v>0.71499999999999997</v>
          </cell>
          <cell r="C731">
            <v>0</v>
          </cell>
        </row>
        <row r="732">
          <cell r="B732">
            <v>0.71599999999999997</v>
          </cell>
          <cell r="C732">
            <v>0</v>
          </cell>
        </row>
        <row r="733">
          <cell r="B733">
            <v>0.71699999999999997</v>
          </cell>
          <cell r="C733">
            <v>0</v>
          </cell>
        </row>
        <row r="734">
          <cell r="B734">
            <v>0.71799999999999997</v>
          </cell>
          <cell r="C734">
            <v>0</v>
          </cell>
        </row>
        <row r="735">
          <cell r="B735">
            <v>0.71899999999999997</v>
          </cell>
          <cell r="C735">
            <v>0</v>
          </cell>
        </row>
        <row r="736">
          <cell r="B736">
            <v>0.72</v>
          </cell>
          <cell r="C736">
            <v>0</v>
          </cell>
        </row>
        <row r="737">
          <cell r="B737">
            <v>0.72099999999999997</v>
          </cell>
          <cell r="C737">
            <v>0</v>
          </cell>
        </row>
        <row r="738">
          <cell r="B738">
            <v>0.72199999999999998</v>
          </cell>
          <cell r="C738">
            <v>0</v>
          </cell>
        </row>
        <row r="739">
          <cell r="B739">
            <v>0.72299999999999998</v>
          </cell>
          <cell r="C739">
            <v>0</v>
          </cell>
        </row>
        <row r="740">
          <cell r="B740">
            <v>0.72399999999999998</v>
          </cell>
          <cell r="C740">
            <v>0</v>
          </cell>
        </row>
        <row r="741">
          <cell r="B741">
            <v>0.72499999999999998</v>
          </cell>
          <cell r="C741">
            <v>0</v>
          </cell>
        </row>
        <row r="742">
          <cell r="B742">
            <v>0.72599999999999998</v>
          </cell>
          <cell r="C742">
            <v>0</v>
          </cell>
        </row>
        <row r="743">
          <cell r="B743">
            <v>0.72699999999999998</v>
          </cell>
          <cell r="C743">
            <v>0</v>
          </cell>
        </row>
        <row r="744">
          <cell r="B744">
            <v>0.72799999999999998</v>
          </cell>
          <cell r="C744">
            <v>0</v>
          </cell>
        </row>
        <row r="745">
          <cell r="B745">
            <v>0.72899999999999998</v>
          </cell>
          <cell r="C745">
            <v>0</v>
          </cell>
        </row>
        <row r="746">
          <cell r="B746">
            <v>0.73</v>
          </cell>
          <cell r="C746">
            <v>0</v>
          </cell>
        </row>
        <row r="747">
          <cell r="B747">
            <v>0.73099999999999998</v>
          </cell>
          <cell r="C747">
            <v>0</v>
          </cell>
        </row>
        <row r="748">
          <cell r="B748">
            <v>0.73199999999999998</v>
          </cell>
          <cell r="C748">
            <v>0</v>
          </cell>
        </row>
        <row r="749">
          <cell r="B749">
            <v>0.73299999999999998</v>
          </cell>
          <cell r="C749">
            <v>0</v>
          </cell>
        </row>
        <row r="750">
          <cell r="B750">
            <v>0.73399999999999999</v>
          </cell>
          <cell r="C750">
            <v>0</v>
          </cell>
        </row>
        <row r="751">
          <cell r="B751">
            <v>0.73499999999999999</v>
          </cell>
          <cell r="C751">
            <v>0</v>
          </cell>
        </row>
        <row r="752">
          <cell r="B752">
            <v>0.73599999999999999</v>
          </cell>
          <cell r="C752">
            <v>0</v>
          </cell>
        </row>
        <row r="753">
          <cell r="B753">
            <v>0.73699999999999999</v>
          </cell>
          <cell r="C753">
            <v>0</v>
          </cell>
        </row>
        <row r="754">
          <cell r="B754">
            <v>0.73799999999999999</v>
          </cell>
          <cell r="C754">
            <v>0</v>
          </cell>
        </row>
        <row r="755">
          <cell r="B755">
            <v>0.73899999999999999</v>
          </cell>
          <cell r="C755">
            <v>0</v>
          </cell>
        </row>
        <row r="756">
          <cell r="B756">
            <v>0.74</v>
          </cell>
          <cell r="C756">
            <v>0</v>
          </cell>
        </row>
        <row r="757">
          <cell r="B757">
            <v>0.74099999999999999</v>
          </cell>
          <cell r="C757">
            <v>0</v>
          </cell>
        </row>
        <row r="758">
          <cell r="B758">
            <v>0.74199999999999999</v>
          </cell>
          <cell r="C758">
            <v>0</v>
          </cell>
        </row>
        <row r="759">
          <cell r="B759">
            <v>0.74299999999999999</v>
          </cell>
          <cell r="C759">
            <v>0</v>
          </cell>
        </row>
        <row r="760">
          <cell r="B760">
            <v>0.74399999999999999</v>
          </cell>
          <cell r="C760">
            <v>0</v>
          </cell>
        </row>
        <row r="761">
          <cell r="B761">
            <v>0.745</v>
          </cell>
          <cell r="C761">
            <v>0</v>
          </cell>
        </row>
        <row r="762">
          <cell r="B762">
            <v>0.746</v>
          </cell>
          <cell r="C762">
            <v>0</v>
          </cell>
        </row>
        <row r="763">
          <cell r="B763">
            <v>0.747</v>
          </cell>
          <cell r="C763">
            <v>0</v>
          </cell>
        </row>
        <row r="764">
          <cell r="B764">
            <v>0.748</v>
          </cell>
          <cell r="C764">
            <v>0</v>
          </cell>
        </row>
        <row r="765">
          <cell r="B765">
            <v>0.749</v>
          </cell>
          <cell r="C765">
            <v>0</v>
          </cell>
        </row>
        <row r="766">
          <cell r="B766">
            <v>0.75</v>
          </cell>
          <cell r="C766">
            <v>0</v>
          </cell>
        </row>
        <row r="767">
          <cell r="B767">
            <v>0.751</v>
          </cell>
          <cell r="C767">
            <v>0</v>
          </cell>
        </row>
        <row r="768">
          <cell r="B768">
            <v>0.752</v>
          </cell>
          <cell r="C768">
            <v>0</v>
          </cell>
        </row>
        <row r="769">
          <cell r="B769">
            <v>0.753</v>
          </cell>
          <cell r="C769">
            <v>0</v>
          </cell>
        </row>
        <row r="770">
          <cell r="B770">
            <v>0.754</v>
          </cell>
          <cell r="C770">
            <v>0</v>
          </cell>
        </row>
        <row r="771">
          <cell r="B771">
            <v>0.755</v>
          </cell>
          <cell r="C771">
            <v>0</v>
          </cell>
        </row>
        <row r="772">
          <cell r="B772">
            <v>0.75600000000000001</v>
          </cell>
          <cell r="C772">
            <v>0</v>
          </cell>
        </row>
        <row r="773">
          <cell r="B773">
            <v>0.75700000000000001</v>
          </cell>
          <cell r="C773">
            <v>0</v>
          </cell>
        </row>
        <row r="774">
          <cell r="B774">
            <v>0.75800000000000001</v>
          </cell>
          <cell r="C774">
            <v>0</v>
          </cell>
        </row>
        <row r="775">
          <cell r="B775">
            <v>0.75900000000000001</v>
          </cell>
          <cell r="C775">
            <v>0</v>
          </cell>
        </row>
        <row r="776">
          <cell r="B776">
            <v>0.76</v>
          </cell>
          <cell r="C776">
            <v>0</v>
          </cell>
        </row>
        <row r="777">
          <cell r="B777">
            <v>0.76100000000000001</v>
          </cell>
          <cell r="C777">
            <v>0</v>
          </cell>
        </row>
        <row r="778">
          <cell r="B778">
            <v>0.76200000000000001</v>
          </cell>
          <cell r="C778">
            <v>0</v>
          </cell>
        </row>
        <row r="779">
          <cell r="B779">
            <v>0.76300000000000001</v>
          </cell>
          <cell r="C779">
            <v>0</v>
          </cell>
        </row>
        <row r="780">
          <cell r="B780">
            <v>0.76400000000000001</v>
          </cell>
          <cell r="C780">
            <v>0</v>
          </cell>
        </row>
        <row r="781">
          <cell r="B781">
            <v>0.76500000000000001</v>
          </cell>
          <cell r="C781">
            <v>0</v>
          </cell>
        </row>
        <row r="782">
          <cell r="B782">
            <v>0.76600000000000001</v>
          </cell>
          <cell r="C782">
            <v>0</v>
          </cell>
        </row>
        <row r="783">
          <cell r="B783">
            <v>0.76700000000000002</v>
          </cell>
          <cell r="C783">
            <v>0</v>
          </cell>
        </row>
        <row r="784">
          <cell r="B784">
            <v>0.76800000000000002</v>
          </cell>
          <cell r="C784">
            <v>0</v>
          </cell>
        </row>
        <row r="785">
          <cell r="B785">
            <v>0.76900000000000002</v>
          </cell>
          <cell r="C785">
            <v>0</v>
          </cell>
        </row>
        <row r="786">
          <cell r="B786">
            <v>0.77</v>
          </cell>
          <cell r="C786">
            <v>0</v>
          </cell>
        </row>
        <row r="787">
          <cell r="B787">
            <v>0.77100000000000002</v>
          </cell>
          <cell r="C787">
            <v>0</v>
          </cell>
        </row>
        <row r="788">
          <cell r="B788">
            <v>0.77200000000000002</v>
          </cell>
          <cell r="C788">
            <v>0</v>
          </cell>
        </row>
        <row r="789">
          <cell r="B789">
            <v>0.77300000000000002</v>
          </cell>
          <cell r="C789">
            <v>0</v>
          </cell>
        </row>
        <row r="790">
          <cell r="B790">
            <v>0.77400000000000002</v>
          </cell>
          <cell r="C790">
            <v>0</v>
          </cell>
        </row>
        <row r="791">
          <cell r="B791">
            <v>0.77500000000000002</v>
          </cell>
          <cell r="C791">
            <v>0</v>
          </cell>
        </row>
        <row r="792">
          <cell r="B792">
            <v>0.77600000000000002</v>
          </cell>
          <cell r="C792">
            <v>0</v>
          </cell>
        </row>
        <row r="793">
          <cell r="B793">
            <v>0.77700000000000002</v>
          </cell>
          <cell r="C793">
            <v>0</v>
          </cell>
        </row>
        <row r="794">
          <cell r="B794">
            <v>0.77800000000000002</v>
          </cell>
          <cell r="C794">
            <v>0</v>
          </cell>
        </row>
        <row r="795">
          <cell r="B795">
            <v>0.77900000000000003</v>
          </cell>
          <cell r="C795">
            <v>0</v>
          </cell>
        </row>
        <row r="796">
          <cell r="B796">
            <v>0.78</v>
          </cell>
          <cell r="C796">
            <v>0</v>
          </cell>
        </row>
        <row r="797">
          <cell r="B797">
            <v>0.78100000000000003</v>
          </cell>
          <cell r="C797">
            <v>0</v>
          </cell>
        </row>
        <row r="798">
          <cell r="B798">
            <v>0.78200000000000003</v>
          </cell>
          <cell r="C798">
            <v>0</v>
          </cell>
        </row>
        <row r="799">
          <cell r="B799">
            <v>0.78300000000000003</v>
          </cell>
          <cell r="C799">
            <v>0</v>
          </cell>
        </row>
        <row r="800">
          <cell r="B800">
            <v>0.78400000000000003</v>
          </cell>
          <cell r="C800">
            <v>0</v>
          </cell>
        </row>
        <row r="801">
          <cell r="B801">
            <v>0.78500000000000003</v>
          </cell>
          <cell r="C801">
            <v>0</v>
          </cell>
        </row>
        <row r="802">
          <cell r="B802">
            <v>0.78600000000000003</v>
          </cell>
          <cell r="C802">
            <v>0</v>
          </cell>
        </row>
        <row r="803">
          <cell r="B803">
            <v>0.78700000000000003</v>
          </cell>
          <cell r="C803">
            <v>0</v>
          </cell>
        </row>
        <row r="804">
          <cell r="B804">
            <v>0.78800000000000003</v>
          </cell>
          <cell r="C804">
            <v>0</v>
          </cell>
        </row>
        <row r="805">
          <cell r="B805">
            <v>0.78900000000000003</v>
          </cell>
          <cell r="C805">
            <v>0</v>
          </cell>
        </row>
        <row r="806">
          <cell r="B806">
            <v>0.79</v>
          </cell>
          <cell r="C806">
            <v>0</v>
          </cell>
        </row>
        <row r="807">
          <cell r="B807">
            <v>0.79100000000000004</v>
          </cell>
          <cell r="C807">
            <v>0</v>
          </cell>
        </row>
        <row r="808">
          <cell r="B808">
            <v>0.79200000000000004</v>
          </cell>
          <cell r="C808">
            <v>0</v>
          </cell>
        </row>
        <row r="809">
          <cell r="B809">
            <v>0.79300000000000004</v>
          </cell>
          <cell r="C809">
            <v>0</v>
          </cell>
        </row>
        <row r="810">
          <cell r="B810">
            <v>0.79400000000000004</v>
          </cell>
          <cell r="C810">
            <v>0</v>
          </cell>
        </row>
        <row r="811">
          <cell r="B811">
            <v>0.79500000000000004</v>
          </cell>
          <cell r="C811">
            <v>0</v>
          </cell>
        </row>
        <row r="812">
          <cell r="B812">
            <v>0.79600000000000004</v>
          </cell>
          <cell r="C812">
            <v>0</v>
          </cell>
        </row>
        <row r="813">
          <cell r="B813">
            <v>0.79700000000000004</v>
          </cell>
          <cell r="C813">
            <v>0</v>
          </cell>
        </row>
        <row r="814">
          <cell r="B814">
            <v>0.79800000000000004</v>
          </cell>
          <cell r="C814">
            <v>0</v>
          </cell>
        </row>
        <row r="815">
          <cell r="B815">
            <v>0.79900000000000004</v>
          </cell>
          <cell r="C815">
            <v>0</v>
          </cell>
        </row>
        <row r="816">
          <cell r="B816">
            <v>0.8</v>
          </cell>
          <cell r="C816">
            <v>0</v>
          </cell>
        </row>
        <row r="817">
          <cell r="B817">
            <v>0.80100000000000005</v>
          </cell>
          <cell r="C817">
            <v>0</v>
          </cell>
        </row>
        <row r="818">
          <cell r="B818">
            <v>0.80200000000000005</v>
          </cell>
          <cell r="C818">
            <v>0</v>
          </cell>
        </row>
        <row r="819">
          <cell r="B819">
            <v>0.80300000000000005</v>
          </cell>
          <cell r="C819">
            <v>0</v>
          </cell>
        </row>
        <row r="820">
          <cell r="B820">
            <v>0.80400000000000005</v>
          </cell>
          <cell r="C820">
            <v>0</v>
          </cell>
        </row>
        <row r="821">
          <cell r="B821">
            <v>0.80500000000000005</v>
          </cell>
          <cell r="C821">
            <v>0</v>
          </cell>
        </row>
        <row r="822">
          <cell r="B822">
            <v>0.80600000000000005</v>
          </cell>
          <cell r="C822">
            <v>0</v>
          </cell>
        </row>
        <row r="823">
          <cell r="B823">
            <v>0.80700000000000005</v>
          </cell>
          <cell r="C823">
            <v>0</v>
          </cell>
        </row>
        <row r="824">
          <cell r="B824">
            <v>0.80800000000000005</v>
          </cell>
          <cell r="C824">
            <v>0</v>
          </cell>
        </row>
        <row r="825">
          <cell r="B825">
            <v>0.80900000000000005</v>
          </cell>
          <cell r="C825">
            <v>0</v>
          </cell>
        </row>
        <row r="826">
          <cell r="B826">
            <v>0.81</v>
          </cell>
          <cell r="C826">
            <v>0</v>
          </cell>
        </row>
        <row r="827">
          <cell r="B827">
            <v>0.81100000000000005</v>
          </cell>
          <cell r="C827">
            <v>0</v>
          </cell>
        </row>
        <row r="828">
          <cell r="B828">
            <v>0.81200000000000006</v>
          </cell>
          <cell r="C828">
            <v>0</v>
          </cell>
        </row>
        <row r="829">
          <cell r="B829">
            <v>0.81299999999999994</v>
          </cell>
          <cell r="C829">
            <v>0</v>
          </cell>
        </row>
        <row r="830">
          <cell r="B830">
            <v>0.81399999999999995</v>
          </cell>
          <cell r="C830">
            <v>0</v>
          </cell>
        </row>
        <row r="831">
          <cell r="B831">
            <v>0.81499999999999995</v>
          </cell>
          <cell r="C831">
            <v>0</v>
          </cell>
        </row>
        <row r="832">
          <cell r="B832">
            <v>0.81599999999999995</v>
          </cell>
          <cell r="C832">
            <v>0</v>
          </cell>
        </row>
        <row r="833">
          <cell r="B833">
            <v>0.81699999999999995</v>
          </cell>
          <cell r="C833">
            <v>0</v>
          </cell>
        </row>
        <row r="834">
          <cell r="B834">
            <v>0.81799999999999995</v>
          </cell>
          <cell r="C834">
            <v>0</v>
          </cell>
        </row>
        <row r="835">
          <cell r="B835">
            <v>0.81899999999999995</v>
          </cell>
          <cell r="C835">
            <v>0</v>
          </cell>
        </row>
        <row r="836">
          <cell r="B836">
            <v>0.82</v>
          </cell>
          <cell r="C836">
            <v>0</v>
          </cell>
        </row>
        <row r="837">
          <cell r="B837">
            <v>0.82099999999999995</v>
          </cell>
          <cell r="C837">
            <v>0</v>
          </cell>
        </row>
        <row r="838">
          <cell r="B838">
            <v>0.82199999999999995</v>
          </cell>
          <cell r="C838">
            <v>0</v>
          </cell>
        </row>
        <row r="839">
          <cell r="B839">
            <v>0.82299999999999995</v>
          </cell>
          <cell r="C839">
            <v>0</v>
          </cell>
        </row>
        <row r="840">
          <cell r="B840">
            <v>0.82399999999999995</v>
          </cell>
          <cell r="C840">
            <v>0</v>
          </cell>
        </row>
        <row r="841">
          <cell r="B841">
            <v>0.82499999999999996</v>
          </cell>
          <cell r="C841">
            <v>0</v>
          </cell>
        </row>
        <row r="842">
          <cell r="B842">
            <v>0.82599999999999996</v>
          </cell>
          <cell r="C842">
            <v>0</v>
          </cell>
        </row>
        <row r="843">
          <cell r="B843">
            <v>0.82699999999999996</v>
          </cell>
          <cell r="C843">
            <v>0</v>
          </cell>
        </row>
        <row r="844">
          <cell r="B844">
            <v>0.82799999999999996</v>
          </cell>
          <cell r="C844">
            <v>0</v>
          </cell>
        </row>
        <row r="845">
          <cell r="B845">
            <v>0.82899999999999996</v>
          </cell>
          <cell r="C845">
            <v>0</v>
          </cell>
        </row>
        <row r="846">
          <cell r="B846">
            <v>0.83</v>
          </cell>
          <cell r="C846">
            <v>0</v>
          </cell>
        </row>
        <row r="847">
          <cell r="B847">
            <v>0.83099999999999996</v>
          </cell>
          <cell r="C847">
            <v>0</v>
          </cell>
        </row>
        <row r="848">
          <cell r="B848">
            <v>0.83199999999999996</v>
          </cell>
          <cell r="C848">
            <v>0</v>
          </cell>
        </row>
        <row r="849">
          <cell r="B849">
            <v>0.83299999999999996</v>
          </cell>
          <cell r="C849">
            <v>0</v>
          </cell>
        </row>
        <row r="850">
          <cell r="B850">
            <v>0.83399999999999996</v>
          </cell>
          <cell r="C850">
            <v>0</v>
          </cell>
        </row>
        <row r="851">
          <cell r="B851">
            <v>0.83499999999999996</v>
          </cell>
          <cell r="C851">
            <v>0</v>
          </cell>
        </row>
        <row r="852">
          <cell r="B852">
            <v>0.83599999999999997</v>
          </cell>
          <cell r="C852">
            <v>0</v>
          </cell>
        </row>
        <row r="853">
          <cell r="B853">
            <v>0.83699999999999997</v>
          </cell>
          <cell r="C853">
            <v>0</v>
          </cell>
        </row>
        <row r="854">
          <cell r="B854">
            <v>0.83799999999999997</v>
          </cell>
          <cell r="C854">
            <v>0</v>
          </cell>
        </row>
        <row r="855">
          <cell r="B855">
            <v>0.83899999999999997</v>
          </cell>
          <cell r="C855">
            <v>0</v>
          </cell>
        </row>
        <row r="856">
          <cell r="B856">
            <v>0.84</v>
          </cell>
          <cell r="C856">
            <v>0</v>
          </cell>
        </row>
        <row r="857">
          <cell r="B857">
            <v>0.84099999999999997</v>
          </cell>
          <cell r="C857">
            <v>0</v>
          </cell>
        </row>
        <row r="858">
          <cell r="B858">
            <v>0.84199999999999997</v>
          </cell>
          <cell r="C858">
            <v>0</v>
          </cell>
        </row>
        <row r="859">
          <cell r="B859">
            <v>0.84299999999999997</v>
          </cell>
          <cell r="C859">
            <v>0</v>
          </cell>
        </row>
        <row r="860">
          <cell r="B860">
            <v>0.84399999999999997</v>
          </cell>
          <cell r="C860">
            <v>0</v>
          </cell>
        </row>
        <row r="861">
          <cell r="B861">
            <v>0.84499999999999997</v>
          </cell>
          <cell r="C861">
            <v>0</v>
          </cell>
        </row>
        <row r="862">
          <cell r="B862">
            <v>0.84599999999999997</v>
          </cell>
          <cell r="C862">
            <v>0</v>
          </cell>
        </row>
        <row r="863">
          <cell r="B863">
            <v>0.84699999999999998</v>
          </cell>
          <cell r="C863">
            <v>0</v>
          </cell>
        </row>
        <row r="864">
          <cell r="B864">
            <v>0.84799999999999998</v>
          </cell>
          <cell r="C864">
            <v>0</v>
          </cell>
        </row>
        <row r="865">
          <cell r="B865">
            <v>0.84899999999999998</v>
          </cell>
          <cell r="C865">
            <v>0</v>
          </cell>
        </row>
        <row r="866">
          <cell r="B866">
            <v>0.85</v>
          </cell>
          <cell r="C866">
            <v>0</v>
          </cell>
        </row>
        <row r="867">
          <cell r="B867">
            <v>0.85099999999999998</v>
          </cell>
          <cell r="C867">
            <v>0</v>
          </cell>
        </row>
        <row r="868">
          <cell r="B868">
            <v>0.85199999999999998</v>
          </cell>
          <cell r="C868">
            <v>0</v>
          </cell>
        </row>
        <row r="869">
          <cell r="B869">
            <v>0.85299999999999998</v>
          </cell>
          <cell r="C869">
            <v>0</v>
          </cell>
        </row>
        <row r="870">
          <cell r="B870">
            <v>0.85399999999999998</v>
          </cell>
          <cell r="C870">
            <v>0</v>
          </cell>
        </row>
        <row r="871">
          <cell r="B871">
            <v>0.85499999999999998</v>
          </cell>
          <cell r="C871">
            <v>0</v>
          </cell>
        </row>
        <row r="872">
          <cell r="B872">
            <v>0.85599999999999998</v>
          </cell>
          <cell r="C872">
            <v>0</v>
          </cell>
        </row>
        <row r="873">
          <cell r="B873">
            <v>0.85699999999999998</v>
          </cell>
          <cell r="C873">
            <v>0</v>
          </cell>
        </row>
        <row r="874">
          <cell r="B874">
            <v>0.85799999999999998</v>
          </cell>
          <cell r="C874">
            <v>0</v>
          </cell>
        </row>
        <row r="875">
          <cell r="B875">
            <v>0.85899999999999999</v>
          </cell>
          <cell r="C875">
            <v>0</v>
          </cell>
        </row>
        <row r="876">
          <cell r="B876">
            <v>0.86</v>
          </cell>
          <cell r="C876">
            <v>0</v>
          </cell>
        </row>
        <row r="877">
          <cell r="B877">
            <v>0.86099999999999999</v>
          </cell>
          <cell r="C877">
            <v>0</v>
          </cell>
        </row>
        <row r="878">
          <cell r="B878">
            <v>0.86199999999999999</v>
          </cell>
          <cell r="C878">
            <v>0</v>
          </cell>
        </row>
        <row r="879">
          <cell r="B879">
            <v>0.86299999999999999</v>
          </cell>
          <cell r="C879">
            <v>0</v>
          </cell>
        </row>
        <row r="880">
          <cell r="B880">
            <v>0.86399999999999999</v>
          </cell>
          <cell r="C880">
            <v>0</v>
          </cell>
        </row>
        <row r="881">
          <cell r="B881">
            <v>0.86499999999999999</v>
          </cell>
          <cell r="C881">
            <v>0</v>
          </cell>
        </row>
        <row r="882">
          <cell r="B882">
            <v>0.86599999999999999</v>
          </cell>
          <cell r="C882">
            <v>0</v>
          </cell>
        </row>
        <row r="883">
          <cell r="B883">
            <v>0.86699999999999999</v>
          </cell>
          <cell r="C883">
            <v>0</v>
          </cell>
        </row>
        <row r="884">
          <cell r="B884">
            <v>0.86799999999999999</v>
          </cell>
          <cell r="C884">
            <v>0</v>
          </cell>
        </row>
        <row r="885">
          <cell r="B885">
            <v>0.86899999999999999</v>
          </cell>
          <cell r="C885">
            <v>0</v>
          </cell>
        </row>
        <row r="886">
          <cell r="B886">
            <v>0.87</v>
          </cell>
          <cell r="C886">
            <v>0</v>
          </cell>
        </row>
        <row r="887">
          <cell r="B887">
            <v>0.871</v>
          </cell>
          <cell r="C887">
            <v>0</v>
          </cell>
        </row>
        <row r="888">
          <cell r="B888">
            <v>0.872</v>
          </cell>
          <cell r="C888">
            <v>0</v>
          </cell>
        </row>
        <row r="889">
          <cell r="B889">
            <v>0.873</v>
          </cell>
          <cell r="C889">
            <v>0</v>
          </cell>
        </row>
        <row r="890">
          <cell r="B890">
            <v>0.874</v>
          </cell>
          <cell r="C890">
            <v>0</v>
          </cell>
        </row>
        <row r="891">
          <cell r="B891">
            <v>0.875</v>
          </cell>
          <cell r="C891">
            <v>0</v>
          </cell>
        </row>
        <row r="892">
          <cell r="B892">
            <v>0.876</v>
          </cell>
          <cell r="C892">
            <v>0</v>
          </cell>
        </row>
        <row r="893">
          <cell r="B893">
            <v>0.877</v>
          </cell>
          <cell r="C893">
            <v>0</v>
          </cell>
        </row>
        <row r="894">
          <cell r="B894">
            <v>0.878</v>
          </cell>
          <cell r="C894">
            <v>0</v>
          </cell>
        </row>
        <row r="895">
          <cell r="B895">
            <v>0.879</v>
          </cell>
          <cell r="C895">
            <v>0</v>
          </cell>
        </row>
        <row r="896">
          <cell r="B896">
            <v>0.88</v>
          </cell>
          <cell r="C896">
            <v>0</v>
          </cell>
        </row>
        <row r="897">
          <cell r="B897">
            <v>0.88100000000000001</v>
          </cell>
          <cell r="C897">
            <v>0</v>
          </cell>
        </row>
        <row r="898">
          <cell r="B898">
            <v>0.88200000000000001</v>
          </cell>
          <cell r="C898">
            <v>0</v>
          </cell>
        </row>
        <row r="899">
          <cell r="B899">
            <v>0.88300000000000001</v>
          </cell>
          <cell r="C899">
            <v>0</v>
          </cell>
        </row>
        <row r="900">
          <cell r="B900">
            <v>0.88400000000000001</v>
          </cell>
          <cell r="C900">
            <v>0</v>
          </cell>
        </row>
        <row r="901">
          <cell r="B901">
            <v>0.88500000000000001</v>
          </cell>
          <cell r="C901">
            <v>0</v>
          </cell>
        </row>
        <row r="902">
          <cell r="B902">
            <v>0.88600000000000001</v>
          </cell>
          <cell r="C902">
            <v>0</v>
          </cell>
        </row>
        <row r="903">
          <cell r="B903">
            <v>0.88700000000000001</v>
          </cell>
          <cell r="C903">
            <v>0</v>
          </cell>
        </row>
        <row r="904">
          <cell r="B904">
            <v>0.88800000000000001</v>
          </cell>
          <cell r="C904">
            <v>0</v>
          </cell>
        </row>
        <row r="905">
          <cell r="B905">
            <v>0.88900000000000001</v>
          </cell>
          <cell r="C905">
            <v>0</v>
          </cell>
        </row>
        <row r="906">
          <cell r="B906">
            <v>0.89</v>
          </cell>
          <cell r="C906">
            <v>0</v>
          </cell>
        </row>
        <row r="907">
          <cell r="B907">
            <v>0.89100000000000001</v>
          </cell>
          <cell r="C907">
            <v>0</v>
          </cell>
        </row>
        <row r="908">
          <cell r="B908">
            <v>0.89200000000000002</v>
          </cell>
          <cell r="C908">
            <v>0</v>
          </cell>
        </row>
        <row r="909">
          <cell r="B909">
            <v>0.89300000000000002</v>
          </cell>
          <cell r="C909">
            <v>0</v>
          </cell>
        </row>
        <row r="910">
          <cell r="B910">
            <v>0.89400000000000002</v>
          </cell>
          <cell r="C910">
            <v>0</v>
          </cell>
        </row>
        <row r="911">
          <cell r="B911">
            <v>0.89500000000000002</v>
          </cell>
          <cell r="C911">
            <v>0</v>
          </cell>
        </row>
        <row r="912">
          <cell r="B912">
            <v>0.89600000000000002</v>
          </cell>
          <cell r="C912">
            <v>0</v>
          </cell>
        </row>
        <row r="913">
          <cell r="B913">
            <v>0.89700000000000002</v>
          </cell>
          <cell r="C913">
            <v>0</v>
          </cell>
        </row>
        <row r="914">
          <cell r="B914">
            <v>0.89800000000000002</v>
          </cell>
          <cell r="C914">
            <v>0</v>
          </cell>
        </row>
        <row r="915">
          <cell r="B915">
            <v>0.89900000000000002</v>
          </cell>
          <cell r="C915">
            <v>0</v>
          </cell>
        </row>
        <row r="916">
          <cell r="B916">
            <v>0.9</v>
          </cell>
          <cell r="C916">
            <v>0</v>
          </cell>
        </row>
        <row r="917">
          <cell r="B917">
            <v>0.90100000000000002</v>
          </cell>
          <cell r="C917">
            <v>0</v>
          </cell>
        </row>
        <row r="918">
          <cell r="B918">
            <v>0.90200000000000002</v>
          </cell>
          <cell r="C918">
            <v>0</v>
          </cell>
        </row>
        <row r="919">
          <cell r="B919">
            <v>0.90300000000000002</v>
          </cell>
          <cell r="C919">
            <v>0</v>
          </cell>
        </row>
        <row r="920">
          <cell r="B920">
            <v>0.90400000000000003</v>
          </cell>
          <cell r="C920">
            <v>0</v>
          </cell>
        </row>
        <row r="921">
          <cell r="B921">
            <v>0.90500000000000003</v>
          </cell>
          <cell r="C921">
            <v>0</v>
          </cell>
        </row>
        <row r="922">
          <cell r="B922">
            <v>0.90600000000000003</v>
          </cell>
          <cell r="C922">
            <v>0</v>
          </cell>
        </row>
        <row r="923">
          <cell r="B923">
            <v>0.90700000000000003</v>
          </cell>
          <cell r="C923">
            <v>0</v>
          </cell>
        </row>
        <row r="924">
          <cell r="B924">
            <v>0.90800000000000003</v>
          </cell>
          <cell r="C924">
            <v>0</v>
          </cell>
        </row>
        <row r="925">
          <cell r="B925">
            <v>0.90900000000000003</v>
          </cell>
          <cell r="C925">
            <v>0</v>
          </cell>
        </row>
        <row r="926">
          <cell r="B926">
            <v>0.91</v>
          </cell>
          <cell r="C926">
            <v>0</v>
          </cell>
        </row>
        <row r="927">
          <cell r="B927">
            <v>0.91100000000000003</v>
          </cell>
          <cell r="C927">
            <v>0</v>
          </cell>
        </row>
        <row r="928">
          <cell r="B928">
            <v>0.91200000000000003</v>
          </cell>
          <cell r="C928">
            <v>0</v>
          </cell>
        </row>
        <row r="929">
          <cell r="B929">
            <v>0.91300000000000003</v>
          </cell>
          <cell r="C929">
            <v>0</v>
          </cell>
        </row>
        <row r="930">
          <cell r="B930">
            <v>0.91400000000000003</v>
          </cell>
          <cell r="C930">
            <v>0</v>
          </cell>
        </row>
        <row r="931">
          <cell r="B931">
            <v>0.91500000000000004</v>
          </cell>
          <cell r="C931">
            <v>0</v>
          </cell>
        </row>
        <row r="932">
          <cell r="B932">
            <v>0.91600000000000004</v>
          </cell>
          <cell r="C932">
            <v>0</v>
          </cell>
        </row>
        <row r="933">
          <cell r="B933">
            <v>0.91700000000000004</v>
          </cell>
          <cell r="C933">
            <v>0</v>
          </cell>
        </row>
        <row r="934">
          <cell r="B934">
            <v>0.91800000000000004</v>
          </cell>
          <cell r="C934">
            <v>0</v>
          </cell>
        </row>
        <row r="935">
          <cell r="B935">
            <v>0.91900000000000004</v>
          </cell>
          <cell r="C935">
            <v>0</v>
          </cell>
        </row>
        <row r="936">
          <cell r="B936">
            <v>0.92</v>
          </cell>
          <cell r="C936">
            <v>0</v>
          </cell>
        </row>
        <row r="937">
          <cell r="B937">
            <v>0.92100000000000004</v>
          </cell>
          <cell r="C937">
            <v>0</v>
          </cell>
        </row>
        <row r="938">
          <cell r="B938">
            <v>0.92200000000000004</v>
          </cell>
          <cell r="C938">
            <v>0</v>
          </cell>
        </row>
        <row r="939">
          <cell r="B939">
            <v>0.92300000000000004</v>
          </cell>
          <cell r="C939">
            <v>0</v>
          </cell>
        </row>
        <row r="940">
          <cell r="B940">
            <v>0.92400000000000004</v>
          </cell>
          <cell r="C940">
            <v>0</v>
          </cell>
        </row>
        <row r="941">
          <cell r="B941">
            <v>0.92500000000000004</v>
          </cell>
          <cell r="C941">
            <v>0</v>
          </cell>
        </row>
        <row r="942">
          <cell r="B942">
            <v>0.92600000000000005</v>
          </cell>
          <cell r="C942">
            <v>0</v>
          </cell>
        </row>
        <row r="943">
          <cell r="B943">
            <v>0.92700000000000005</v>
          </cell>
          <cell r="C943">
            <v>0</v>
          </cell>
        </row>
        <row r="944">
          <cell r="B944">
            <v>0.92800000000000005</v>
          </cell>
          <cell r="C944">
            <v>0</v>
          </cell>
        </row>
        <row r="945">
          <cell r="B945">
            <v>0.92900000000000005</v>
          </cell>
          <cell r="C945">
            <v>0</v>
          </cell>
        </row>
        <row r="946">
          <cell r="B946">
            <v>0.93</v>
          </cell>
          <cell r="C946">
            <v>0</v>
          </cell>
        </row>
        <row r="947">
          <cell r="B947">
            <v>0.93100000000000005</v>
          </cell>
          <cell r="C947">
            <v>0</v>
          </cell>
        </row>
        <row r="948">
          <cell r="B948">
            <v>0.93200000000000005</v>
          </cell>
          <cell r="C948">
            <v>0</v>
          </cell>
        </row>
        <row r="949">
          <cell r="B949">
            <v>0.93300000000000005</v>
          </cell>
          <cell r="C949">
            <v>0</v>
          </cell>
        </row>
        <row r="950">
          <cell r="B950">
            <v>0.93400000000000005</v>
          </cell>
          <cell r="C950">
            <v>0</v>
          </cell>
        </row>
        <row r="951">
          <cell r="B951">
            <v>0.93500000000000005</v>
          </cell>
          <cell r="C951">
            <v>0</v>
          </cell>
        </row>
        <row r="952">
          <cell r="B952">
            <v>0.93600000000000005</v>
          </cell>
          <cell r="C952">
            <v>0</v>
          </cell>
        </row>
        <row r="953">
          <cell r="B953">
            <v>0.93700000000000006</v>
          </cell>
          <cell r="C953">
            <v>0</v>
          </cell>
        </row>
        <row r="954">
          <cell r="B954">
            <v>0.93799999999999994</v>
          </cell>
          <cell r="C954">
            <v>0</v>
          </cell>
        </row>
        <row r="955">
          <cell r="B955">
            <v>0.93899999999999995</v>
          </cell>
          <cell r="C955">
            <v>0</v>
          </cell>
        </row>
        <row r="956">
          <cell r="B956">
            <v>0.94</v>
          </cell>
          <cell r="C956">
            <v>0</v>
          </cell>
        </row>
        <row r="957">
          <cell r="B957">
            <v>0.94099999999999995</v>
          </cell>
          <cell r="C957">
            <v>0</v>
          </cell>
        </row>
        <row r="958">
          <cell r="B958">
            <v>0.94199999999999995</v>
          </cell>
          <cell r="C958">
            <v>0</v>
          </cell>
        </row>
        <row r="959">
          <cell r="B959">
            <v>0.94299999999999995</v>
          </cell>
          <cell r="C959">
            <v>0</v>
          </cell>
        </row>
        <row r="960">
          <cell r="B960">
            <v>0.94399999999999995</v>
          </cell>
          <cell r="C960">
            <v>0</v>
          </cell>
        </row>
        <row r="961">
          <cell r="B961">
            <v>0.94499999999999995</v>
          </cell>
          <cell r="C961">
            <v>0</v>
          </cell>
        </row>
        <row r="962">
          <cell r="B962">
            <v>0.94599999999999995</v>
          </cell>
          <cell r="C962">
            <v>0</v>
          </cell>
        </row>
        <row r="963">
          <cell r="B963">
            <v>0.94699999999999995</v>
          </cell>
          <cell r="C963">
            <v>0</v>
          </cell>
        </row>
        <row r="964">
          <cell r="B964">
            <v>0.94799999999999995</v>
          </cell>
          <cell r="C964">
            <v>0</v>
          </cell>
        </row>
        <row r="965">
          <cell r="B965">
            <v>0.94899999999999995</v>
          </cell>
          <cell r="C965">
            <v>0</v>
          </cell>
        </row>
        <row r="966">
          <cell r="B966">
            <v>0.95</v>
          </cell>
          <cell r="C966">
            <v>0</v>
          </cell>
        </row>
        <row r="967">
          <cell r="B967">
            <v>0.95099999999999996</v>
          </cell>
          <cell r="C967">
            <v>0</v>
          </cell>
        </row>
        <row r="968">
          <cell r="B968">
            <v>0.95199999999999996</v>
          </cell>
          <cell r="C968">
            <v>0</v>
          </cell>
        </row>
        <row r="969">
          <cell r="B969">
            <v>0.95299999999999996</v>
          </cell>
          <cell r="C969">
            <v>0</v>
          </cell>
        </row>
        <row r="970">
          <cell r="B970">
            <v>0.95399999999999996</v>
          </cell>
          <cell r="C970">
            <v>0</v>
          </cell>
        </row>
        <row r="971">
          <cell r="B971">
            <v>0.95499999999999996</v>
          </cell>
          <cell r="C971">
            <v>0</v>
          </cell>
        </row>
        <row r="972">
          <cell r="B972">
            <v>0.95599999999999996</v>
          </cell>
          <cell r="C972">
            <v>0</v>
          </cell>
        </row>
        <row r="973">
          <cell r="B973">
            <v>0.95699999999999996</v>
          </cell>
          <cell r="C973">
            <v>0</v>
          </cell>
        </row>
        <row r="974">
          <cell r="B974">
            <v>0.95799999999999996</v>
          </cell>
          <cell r="C974">
            <v>0</v>
          </cell>
        </row>
        <row r="975">
          <cell r="B975">
            <v>0.95899999999999996</v>
          </cell>
          <cell r="C975">
            <v>0</v>
          </cell>
        </row>
        <row r="976">
          <cell r="B976">
            <v>0.96</v>
          </cell>
          <cell r="C976">
            <v>0</v>
          </cell>
        </row>
        <row r="977">
          <cell r="B977">
            <v>0.96099999999999997</v>
          </cell>
          <cell r="C977">
            <v>0</v>
          </cell>
        </row>
        <row r="978">
          <cell r="B978">
            <v>0.96199999999999997</v>
          </cell>
          <cell r="C978">
            <v>0</v>
          </cell>
        </row>
        <row r="979">
          <cell r="B979">
            <v>0.96299999999999997</v>
          </cell>
          <cell r="C979">
            <v>0</v>
          </cell>
        </row>
        <row r="980">
          <cell r="B980">
            <v>0.96399999999999997</v>
          </cell>
          <cell r="C980">
            <v>0</v>
          </cell>
        </row>
        <row r="981">
          <cell r="B981">
            <v>0.96499999999999997</v>
          </cell>
          <cell r="C981">
            <v>0</v>
          </cell>
        </row>
        <row r="982">
          <cell r="B982">
            <v>0.96599999999999997</v>
          </cell>
          <cell r="C982">
            <v>0</v>
          </cell>
        </row>
        <row r="983">
          <cell r="B983">
            <v>0.96699999999999997</v>
          </cell>
          <cell r="C983">
            <v>0</v>
          </cell>
        </row>
        <row r="984">
          <cell r="B984">
            <v>0.96799999999999997</v>
          </cell>
          <cell r="C984">
            <v>0</v>
          </cell>
        </row>
        <row r="985">
          <cell r="B985">
            <v>0.96899999999999997</v>
          </cell>
          <cell r="C985">
            <v>0</v>
          </cell>
        </row>
        <row r="986">
          <cell r="B986">
            <v>0.97</v>
          </cell>
          <cell r="C986">
            <v>0</v>
          </cell>
        </row>
        <row r="987">
          <cell r="B987">
            <v>0.97099999999999997</v>
          </cell>
          <cell r="C987">
            <v>0</v>
          </cell>
        </row>
        <row r="988">
          <cell r="B988">
            <v>0.97199999999999998</v>
          </cell>
          <cell r="C988">
            <v>0</v>
          </cell>
        </row>
        <row r="989">
          <cell r="B989">
            <v>0.97299999999999998</v>
          </cell>
          <cell r="C989">
            <v>0</v>
          </cell>
        </row>
        <row r="990">
          <cell r="B990">
            <v>0.97399999999999998</v>
          </cell>
          <cell r="C990">
            <v>0</v>
          </cell>
        </row>
        <row r="991">
          <cell r="B991">
            <v>0.97499999999999998</v>
          </cell>
          <cell r="C991">
            <v>0</v>
          </cell>
        </row>
        <row r="992">
          <cell r="B992">
            <v>0.97599999999999998</v>
          </cell>
          <cell r="C992">
            <v>0</v>
          </cell>
        </row>
        <row r="993">
          <cell r="B993">
            <v>0.97699999999999998</v>
          </cell>
          <cell r="C993">
            <v>0</v>
          </cell>
        </row>
        <row r="994">
          <cell r="B994">
            <v>0.97799999999999998</v>
          </cell>
          <cell r="C994">
            <v>0</v>
          </cell>
        </row>
        <row r="995">
          <cell r="B995">
            <v>0.97899999999999998</v>
          </cell>
          <cell r="C995">
            <v>0</v>
          </cell>
        </row>
        <row r="996">
          <cell r="B996">
            <v>0.98</v>
          </cell>
          <cell r="C996">
            <v>0</v>
          </cell>
        </row>
        <row r="997">
          <cell r="B997">
            <v>0.98099999999999998</v>
          </cell>
          <cell r="C997">
            <v>0</v>
          </cell>
        </row>
        <row r="998">
          <cell r="B998">
            <v>0.98199999999999998</v>
          </cell>
          <cell r="C998">
            <v>0</v>
          </cell>
        </row>
        <row r="999">
          <cell r="B999">
            <v>0.98299999999999998</v>
          </cell>
          <cell r="C999">
            <v>0</v>
          </cell>
        </row>
        <row r="1000">
          <cell r="B1000">
            <v>0.98399999999999999</v>
          </cell>
          <cell r="C1000">
            <v>0</v>
          </cell>
        </row>
        <row r="1001">
          <cell r="B1001">
            <v>0.98499999999999999</v>
          </cell>
          <cell r="C1001">
            <v>0</v>
          </cell>
        </row>
        <row r="1002">
          <cell r="B1002">
            <v>0.98599999999999999</v>
          </cell>
          <cell r="C1002">
            <v>0</v>
          </cell>
        </row>
        <row r="1003">
          <cell r="B1003">
            <v>0.98699999999999999</v>
          </cell>
          <cell r="C1003">
            <v>0</v>
          </cell>
        </row>
        <row r="1004">
          <cell r="B1004">
            <v>0.98799999999999999</v>
          </cell>
          <cell r="C1004">
            <v>0</v>
          </cell>
        </row>
        <row r="1005">
          <cell r="B1005">
            <v>0.98899999999999999</v>
          </cell>
          <cell r="C1005">
            <v>0</v>
          </cell>
        </row>
        <row r="1006">
          <cell r="B1006">
            <v>0.99</v>
          </cell>
          <cell r="C1006">
            <v>0</v>
          </cell>
        </row>
        <row r="1007">
          <cell r="B1007">
            <v>0.99099999999999999</v>
          </cell>
          <cell r="C1007">
            <v>0</v>
          </cell>
        </row>
        <row r="1008">
          <cell r="B1008">
            <v>0.99199999999999999</v>
          </cell>
          <cell r="C1008">
            <v>0</v>
          </cell>
        </row>
        <row r="1009">
          <cell r="B1009">
            <v>0.99299999999999999</v>
          </cell>
          <cell r="C1009">
            <v>0</v>
          </cell>
        </row>
        <row r="1010">
          <cell r="B1010">
            <v>0.99399999999999999</v>
          </cell>
          <cell r="C1010">
            <v>0</v>
          </cell>
        </row>
        <row r="1011">
          <cell r="B1011">
            <v>0.995</v>
          </cell>
          <cell r="C1011">
            <v>0</v>
          </cell>
        </row>
        <row r="1012">
          <cell r="B1012">
            <v>0.996</v>
          </cell>
          <cell r="C1012">
            <v>0</v>
          </cell>
        </row>
      </sheetData>
      <sheetData sheetId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S"/>
      <sheetName val="INDIGENISTA"/>
      <sheetName val="APAZU"/>
      <sheetName val="PENDIENTES"/>
      <sheetName val="RERURAL"/>
      <sheetName val="convenios"/>
      <sheetName val="A.L."/>
      <sheetName val="directorio"/>
      <sheetName val="actas"/>
    </sheetNames>
    <sheetDataSet>
      <sheetData sheetId="0"/>
      <sheetData sheetId="1">
        <row r="8"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>
            <v>16</v>
          </cell>
          <cell r="Q8">
            <v>17</v>
          </cell>
          <cell r="R8">
            <v>18</v>
          </cell>
          <cell r="S8">
            <v>19</v>
          </cell>
          <cell r="T8">
            <v>20</v>
          </cell>
          <cell r="U8">
            <v>21</v>
          </cell>
          <cell r="V8">
            <v>22</v>
          </cell>
          <cell r="W8">
            <v>23</v>
          </cell>
          <cell r="X8">
            <v>24</v>
          </cell>
          <cell r="Y8">
            <v>25</v>
          </cell>
          <cell r="Z8">
            <v>26</v>
          </cell>
          <cell r="AA8">
            <v>27</v>
          </cell>
          <cell r="AB8">
            <v>28</v>
          </cell>
          <cell r="AC8">
            <v>29</v>
          </cell>
          <cell r="AD8">
            <v>30</v>
          </cell>
          <cell r="AE8">
            <v>31</v>
          </cell>
          <cell r="AF8">
            <v>32</v>
          </cell>
          <cell r="AG8">
            <v>33</v>
          </cell>
          <cell r="AH8">
            <v>34</v>
          </cell>
          <cell r="AI8">
            <v>35</v>
          </cell>
          <cell r="AJ8">
            <v>36</v>
          </cell>
          <cell r="AK8">
            <v>37</v>
          </cell>
          <cell r="AL8">
            <v>38</v>
          </cell>
          <cell r="AM8">
            <v>39</v>
          </cell>
          <cell r="AN8">
            <v>40</v>
          </cell>
          <cell r="AO8">
            <v>41</v>
          </cell>
          <cell r="AP8">
            <v>42</v>
          </cell>
          <cell r="AQ8">
            <v>43</v>
          </cell>
          <cell r="AR8">
            <v>44</v>
          </cell>
          <cell r="AS8">
            <v>45</v>
          </cell>
          <cell r="AT8">
            <v>46</v>
          </cell>
          <cell r="AU8">
            <v>47</v>
          </cell>
          <cell r="AV8">
            <v>48</v>
          </cell>
          <cell r="AW8">
            <v>49</v>
          </cell>
          <cell r="AX8">
            <v>50</v>
          </cell>
          <cell r="AY8">
            <v>51</v>
          </cell>
          <cell r="AZ8">
            <v>52</v>
          </cell>
          <cell r="BA8">
            <v>53</v>
          </cell>
          <cell r="BB8">
            <v>54</v>
          </cell>
          <cell r="BC8">
            <v>55</v>
          </cell>
          <cell r="BD8">
            <v>56</v>
          </cell>
          <cell r="BE8">
            <v>57</v>
          </cell>
          <cell r="BF8">
            <v>58</v>
          </cell>
          <cell r="BG8">
            <v>59</v>
          </cell>
          <cell r="BH8">
            <v>60</v>
          </cell>
          <cell r="BI8">
            <v>61</v>
          </cell>
          <cell r="BJ8">
            <v>62</v>
          </cell>
          <cell r="BK8">
            <v>63</v>
          </cell>
          <cell r="BL8">
            <v>64</v>
          </cell>
          <cell r="BM8">
            <v>65</v>
          </cell>
          <cell r="BN8">
            <v>66</v>
          </cell>
          <cell r="BO8">
            <v>67</v>
          </cell>
          <cell r="BP8">
            <v>68</v>
          </cell>
          <cell r="BQ8">
            <v>69</v>
          </cell>
          <cell r="BR8">
            <v>70</v>
          </cell>
          <cell r="BS8">
            <v>71</v>
          </cell>
          <cell r="BT8">
            <v>72</v>
          </cell>
          <cell r="BU8">
            <v>73</v>
          </cell>
          <cell r="BV8">
            <v>74</v>
          </cell>
          <cell r="BW8">
            <v>75</v>
          </cell>
          <cell r="BX8">
            <v>76</v>
          </cell>
          <cell r="BY8">
            <v>77</v>
          </cell>
          <cell r="BZ8">
            <v>78</v>
          </cell>
          <cell r="CA8">
            <v>79</v>
          </cell>
          <cell r="CC8">
            <v>80</v>
          </cell>
          <cell r="CD8">
            <v>81</v>
          </cell>
        </row>
        <row r="9">
          <cell r="B9" t="str">
            <v>CONTRATO</v>
          </cell>
          <cell r="E9" t="str">
            <v>NOMBRE DE LA OBRA</v>
          </cell>
          <cell r="I9" t="str">
            <v>INVERSION</v>
          </cell>
          <cell r="Z9" t="str">
            <v>AUTORIZADO   C /IVA</v>
          </cell>
          <cell r="AC9" t="str">
            <v>CONTRATADO</v>
          </cell>
          <cell r="AJ9" t="str">
            <v>CONTRATISTA</v>
          </cell>
          <cell r="AO9" t="str">
            <v>FIANZA ANTICIPO</v>
          </cell>
          <cell r="AS9" t="str">
            <v>FIANZA CUMPLIMIENTO</v>
          </cell>
          <cell r="AW9" t="str">
            <v>FIANZA DE VICIOS OCULTOS</v>
          </cell>
          <cell r="BA9" t="str">
            <v>REPORTE</v>
          </cell>
          <cell r="BE9" t="str">
            <v>ESTIMACION</v>
          </cell>
          <cell r="BL9" t="str">
            <v>PROPORCION DE EGRESOS</v>
          </cell>
          <cell r="BP9" t="str">
            <v>POR EJERCER C/IVA</v>
          </cell>
          <cell r="BR9" t="str">
            <v>DEDUCCIONES</v>
          </cell>
          <cell r="BV9" t="str">
            <v>IMPORTE FACTURADO</v>
          </cell>
          <cell r="BX9" t="str">
            <v>AMORTIZACION</v>
          </cell>
        </row>
        <row r="10">
          <cell r="B10" t="str">
            <v>No.</v>
          </cell>
          <cell r="C10" t="str">
            <v>FIRMADO</v>
          </cell>
          <cell r="D10" t="str">
            <v>FECHA DE CONTRATO</v>
          </cell>
          <cell r="F10" t="str">
            <v>MUNICIPIO</v>
          </cell>
          <cell r="G10" t="str">
            <v>LOCALIDAD</v>
          </cell>
          <cell r="H10" t="str">
            <v>TIPO DE OBRA</v>
          </cell>
          <cell r="I10" t="str">
            <v>AUTORIZADO FEDERAL</v>
          </cell>
          <cell r="J10" t="str">
            <v>AUTORIZADO ESTATAL</v>
          </cell>
          <cell r="K10" t="str">
            <v>AUTORIZADOMUNICIPAL</v>
          </cell>
          <cell r="L10" t="str">
            <v>TOTAL AUTORIZADO</v>
          </cell>
          <cell r="M10" t="str">
            <v>OFICIO DE AUTORIZACION</v>
          </cell>
          <cell r="N10" t="str">
            <v>FECHA DE OFICIO</v>
          </cell>
          <cell r="O10" t="str">
            <v>FECHA DE RECIBIDO</v>
          </cell>
          <cell r="P10" t="str">
            <v>AMPLIACION FEDERAL</v>
          </cell>
          <cell r="Q10" t="str">
            <v>REDUCCION FEDERAL</v>
          </cell>
          <cell r="R10" t="str">
            <v>MODIFICACION FEDERAL</v>
          </cell>
          <cell r="S10" t="str">
            <v>AMPLIACION ESTATAL</v>
          </cell>
          <cell r="T10" t="str">
            <v>REDUCCION ESTATAL</v>
          </cell>
          <cell r="U10" t="str">
            <v>MODIFICACION ESTATAL</v>
          </cell>
          <cell r="V10" t="str">
            <v>AMPLIACION MUNICIPAL</v>
          </cell>
          <cell r="W10" t="str">
            <v>REDUCCION MUNICIPAL</v>
          </cell>
          <cell r="X10" t="str">
            <v>MODIFICACION MUNICIPAL</v>
          </cell>
          <cell r="Y10" t="str">
            <v>TOTAL AUTORIZADO</v>
          </cell>
          <cell r="Z10" t="str">
            <v>ORIGINAL</v>
          </cell>
          <cell r="AA10" t="str">
            <v>MODIFICACION</v>
          </cell>
          <cell r="AB10" t="str">
            <v>TOTAL</v>
          </cell>
          <cell r="AC10" t="str">
            <v>IMPORTE DEL CONTRATO</v>
          </cell>
          <cell r="AD10" t="str">
            <v>I.V.A.</v>
          </cell>
          <cell r="AE10" t="str">
            <v>CONVENIO</v>
          </cell>
          <cell r="AF10" t="str">
            <v>TOTALCONTRATADO</v>
          </cell>
          <cell r="AG10" t="str">
            <v>FECHA DE INICIO</v>
          </cell>
          <cell r="AH10" t="str">
            <v>FECHA DE TERMINO</v>
          </cell>
          <cell r="AI10" t="str">
            <v>PLAZO</v>
          </cell>
          <cell r="AJ10" t="str">
            <v>NOMBRE</v>
          </cell>
          <cell r="AK10" t="str">
            <v>TELEFONO</v>
          </cell>
          <cell r="AL10" t="str">
            <v>REPRESENTANTE</v>
          </cell>
          <cell r="AM10" t="str">
            <v>DOMICILIO</v>
          </cell>
          <cell r="AN10" t="str">
            <v>TIPO DE LICITACION</v>
          </cell>
          <cell r="AO10" t="str">
            <v>MONTO</v>
          </cell>
          <cell r="AP10" t="str">
            <v>No FIANZA</v>
          </cell>
          <cell r="AQ10" t="str">
            <v>FECHA</v>
          </cell>
          <cell r="AR10" t="str">
            <v>AFIANZADORA</v>
          </cell>
          <cell r="AS10" t="str">
            <v>MONTO</v>
          </cell>
          <cell r="AT10" t="str">
            <v>No DE FIANZA</v>
          </cell>
          <cell r="AU10" t="str">
            <v>FECHA</v>
          </cell>
          <cell r="AV10" t="str">
            <v>AFIANZADORA</v>
          </cell>
          <cell r="AW10" t="str">
            <v>MONTO</v>
          </cell>
          <cell r="AX10" t="str">
            <v>No DE FIANZA</v>
          </cell>
          <cell r="AY10" t="str">
            <v>FECHA</v>
          </cell>
          <cell r="AZ10" t="str">
            <v>AFIANZADORA</v>
          </cell>
          <cell r="BA10" t="str">
            <v>No. FACT.</v>
          </cell>
          <cell r="BB10" t="str">
            <v>FECHA  FACT.</v>
          </cell>
          <cell r="BC10" t="str">
            <v>No OFICIO</v>
          </cell>
          <cell r="BD10" t="str">
            <v>FECHA OFICIO</v>
          </cell>
          <cell r="BE10" t="str">
            <v>N°</v>
          </cell>
          <cell r="BF10" t="str">
            <v>TRAMITE</v>
          </cell>
          <cell r="BG10" t="str">
            <v>EJECUTADO</v>
          </cell>
          <cell r="BH10" t="str">
            <v>RETENCIÓN</v>
          </cell>
          <cell r="BI10" t="str">
            <v>DEVOLUCIÓN</v>
          </cell>
          <cell r="BJ10" t="str">
            <v>FACTURADO</v>
          </cell>
          <cell r="BK10" t="str">
            <v>IMPORTE C/IVA</v>
          </cell>
          <cell r="BL10" t="str">
            <v>FEDERAL</v>
          </cell>
          <cell r="BM10" t="str">
            <v>ESTATAL</v>
          </cell>
          <cell r="BN10" t="str">
            <v>MUNICIPAL</v>
          </cell>
          <cell r="BO10" t="str">
            <v>ACUMULADO</v>
          </cell>
          <cell r="BP10" t="str">
            <v>IMPORTE</v>
          </cell>
          <cell r="BQ10" t="str">
            <v>SALDO</v>
          </cell>
          <cell r="BR10" t="str">
            <v>SECODAM 0.05%</v>
          </cell>
          <cell r="BS10" t="str">
            <v>SANCION</v>
          </cell>
          <cell r="BT10" t="str">
            <v>TOTAL</v>
          </cell>
          <cell r="BU10" t="str">
            <v>ACUM.</v>
          </cell>
          <cell r="BV10" t="str">
            <v>IMPORTE NETO</v>
          </cell>
          <cell r="BW10" t="str">
            <v xml:space="preserve">ACUMULADO </v>
          </cell>
          <cell r="BX10" t="str">
            <v>%</v>
          </cell>
          <cell r="BY10" t="str">
            <v>AMORTIZ.</v>
          </cell>
          <cell r="BZ10" t="str">
            <v>ACUMULADO</v>
          </cell>
          <cell r="CA10" t="str">
            <v>SALDO</v>
          </cell>
          <cell r="CB10" t="str">
            <v>ANTICIPO</v>
          </cell>
          <cell r="CC10" t="str">
            <v>CHEQUE</v>
          </cell>
          <cell r="CD10" t="str">
            <v>FECHA.</v>
          </cell>
        </row>
        <row r="11">
          <cell r="E11" t="str">
            <v>LICITACION PUBLICA</v>
          </cell>
        </row>
        <row r="12">
          <cell r="B12" t="str">
            <v>CEASPUE-PI-AS-01-2004-29</v>
          </cell>
          <cell r="D12">
            <v>38197</v>
          </cell>
          <cell r="E12" t="str">
            <v>AMPLIACION DEL CANAL DE AGUAS BRONCAS EN LA LOCALIDAD DE CIUDAD SERDAN, MUNICIPIO DE CHALCHICOMULA DE SESMA</v>
          </cell>
          <cell r="F12" t="str">
            <v>CHALCHICOMULA DE SESMA</v>
          </cell>
          <cell r="G12" t="str">
            <v>CIUDAD SERDAN</v>
          </cell>
          <cell r="H12" t="str">
            <v>CANAL DE AGUAS</v>
          </cell>
          <cell r="I12">
            <v>377589</v>
          </cell>
          <cell r="J12">
            <v>0</v>
          </cell>
          <cell r="K12">
            <v>0</v>
          </cell>
          <cell r="L12">
            <v>377589</v>
          </cell>
          <cell r="M12" t="str">
            <v>SF-DIP-AI-382/2004</v>
          </cell>
          <cell r="N12">
            <v>38168</v>
          </cell>
          <cell r="O12">
            <v>38182</v>
          </cell>
          <cell r="R12">
            <v>377589</v>
          </cell>
          <cell r="U12">
            <v>0</v>
          </cell>
          <cell r="X12">
            <v>0</v>
          </cell>
          <cell r="Y12">
            <v>377589</v>
          </cell>
          <cell r="Z12">
            <v>377589</v>
          </cell>
          <cell r="AB12">
            <v>377589</v>
          </cell>
          <cell r="AC12">
            <v>328338.26</v>
          </cell>
          <cell r="AD12">
            <v>49250.74</v>
          </cell>
          <cell r="AF12">
            <v>377589</v>
          </cell>
          <cell r="AG12">
            <v>38197</v>
          </cell>
          <cell r="AH12">
            <v>38242</v>
          </cell>
          <cell r="AI12">
            <v>45</v>
          </cell>
          <cell r="AJ12" t="str">
            <v>CONSTRUCTORA Y URBANIZADORA GAR HNOS., S.A. DE C.V.</v>
          </cell>
          <cell r="AL12" t="str">
            <v>ING. GILBERTO FERNANDO GARCIA RAMIREZ</v>
          </cell>
          <cell r="AM12" t="str">
            <v>49 PONIENTE NO. 4712-201 FRACC. ESTRELLAS DEL SUR, DE LA CIUDAD DE PUEBLA, PUE.</v>
          </cell>
          <cell r="AN12" t="str">
            <v>A.D.</v>
          </cell>
          <cell r="AO12">
            <v>113276.7</v>
          </cell>
          <cell r="AP12" t="str">
            <v>5276-0462-053182</v>
          </cell>
          <cell r="AQ12">
            <v>38197</v>
          </cell>
          <cell r="AR12" t="str">
            <v>AFIANZADORA INSURGENTES, S.A. DE C.V.</v>
          </cell>
          <cell r="AS12">
            <v>37758.9</v>
          </cell>
          <cell r="AT12" t="str">
            <v>5276-0462-053183</v>
          </cell>
          <cell r="AU12">
            <v>38197</v>
          </cell>
          <cell r="AV12" t="str">
            <v>AFIANZADORA INSURGENTES, S.A. DE C.V.</v>
          </cell>
          <cell r="AW12">
            <v>37701.769999999997</v>
          </cell>
          <cell r="AX12" t="str">
            <v>5276-0462-054138</v>
          </cell>
          <cell r="AY12">
            <v>38268</v>
          </cell>
          <cell r="AZ12" t="str">
            <v>AFIANZADORA INSURGENTES, S.A. DE C.V.</v>
          </cell>
          <cell r="BA12">
            <v>95</v>
          </cell>
          <cell r="BB12">
            <v>38197</v>
          </cell>
          <cell r="BC12" t="str">
            <v>A.G. 3057/04</v>
          </cell>
          <cell r="BD12">
            <v>38202</v>
          </cell>
          <cell r="BE12" t="str">
            <v>30 % ANTIC.</v>
          </cell>
          <cell r="BF12" t="str">
            <v>O.K.</v>
          </cell>
          <cell r="BK12">
            <v>113276.7</v>
          </cell>
          <cell r="BO12">
            <v>113276.7</v>
          </cell>
          <cell r="BP12">
            <v>264312.3</v>
          </cell>
          <cell r="BQ12">
            <v>264312.3</v>
          </cell>
          <cell r="BT12">
            <v>0</v>
          </cell>
          <cell r="BV12">
            <v>113276.7</v>
          </cell>
          <cell r="BW12">
            <v>113276.7</v>
          </cell>
          <cell r="CA12">
            <v>98501.48</v>
          </cell>
          <cell r="CB12">
            <v>98501.48</v>
          </cell>
          <cell r="CC12">
            <v>176032</v>
          </cell>
          <cell r="CD12">
            <v>38217</v>
          </cell>
        </row>
        <row r="13">
          <cell r="B13" t="str">
            <v>ok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C13" t="str">
            <v>.</v>
          </cell>
          <cell r="AP13" t="str">
            <v>GQ 152182</v>
          </cell>
          <cell r="AT13" t="str">
            <v>GQ 151887</v>
          </cell>
          <cell r="AX13" t="str">
            <v>GQ 161028</v>
          </cell>
          <cell r="BA13">
            <v>101</v>
          </cell>
          <cell r="BB13">
            <v>38236</v>
          </cell>
          <cell r="BC13" t="str">
            <v>A.G. 3418/04</v>
          </cell>
          <cell r="BD13">
            <v>38237</v>
          </cell>
          <cell r="BE13">
            <v>1</v>
          </cell>
          <cell r="BG13">
            <v>276423.65000000002</v>
          </cell>
          <cell r="BH13">
            <v>0</v>
          </cell>
          <cell r="BI13">
            <v>0</v>
          </cell>
          <cell r="BJ13">
            <v>276423.65000000002</v>
          </cell>
          <cell r="BK13">
            <v>222521.03</v>
          </cell>
          <cell r="BO13">
            <v>335797.73</v>
          </cell>
          <cell r="BP13">
            <v>41791.26999999999</v>
          </cell>
          <cell r="BQ13">
            <v>41791.26999999999</v>
          </cell>
          <cell r="BR13">
            <v>1382.12</v>
          </cell>
          <cell r="BT13">
            <v>1382.12</v>
          </cell>
          <cell r="BU13">
            <v>1382.12</v>
          </cell>
          <cell r="BV13">
            <v>221138.91</v>
          </cell>
          <cell r="BW13">
            <v>334415.61</v>
          </cell>
          <cell r="BX13">
            <v>0.3</v>
          </cell>
          <cell r="BY13">
            <v>82927.100000000006</v>
          </cell>
          <cell r="BZ13">
            <v>82927.100000000006</v>
          </cell>
          <cell r="CA13">
            <v>15574.37999999999</v>
          </cell>
          <cell r="CC13">
            <v>177377</v>
          </cell>
          <cell r="CD13">
            <v>38247</v>
          </cell>
        </row>
        <row r="14">
          <cell r="E14" t="str">
            <v>CONSTRUCTORA Y URBANIZADORA GAR HNOS., S.A. DE C.V.</v>
          </cell>
          <cell r="BA14">
            <v>110</v>
          </cell>
          <cell r="BB14">
            <v>38257</v>
          </cell>
          <cell r="BC14" t="str">
            <v>A.G.3852/04</v>
          </cell>
          <cell r="BD14">
            <v>38282</v>
          </cell>
          <cell r="BE14" t="str">
            <v>2 F</v>
          </cell>
          <cell r="BG14">
            <v>51417.91</v>
          </cell>
          <cell r="BH14">
            <v>0</v>
          </cell>
          <cell r="BI14">
            <v>0</v>
          </cell>
          <cell r="BJ14">
            <v>51417.91</v>
          </cell>
          <cell r="BK14">
            <v>41220.06</v>
          </cell>
          <cell r="BO14">
            <v>377017.79</v>
          </cell>
          <cell r="BP14">
            <v>571.20999999999185</v>
          </cell>
          <cell r="BQ14">
            <v>571.20999999999185</v>
          </cell>
          <cell r="BR14">
            <v>257.08999999999997</v>
          </cell>
          <cell r="BT14">
            <v>257.08999999999997</v>
          </cell>
          <cell r="BU14">
            <v>1639.2099999999998</v>
          </cell>
          <cell r="BV14">
            <v>40962.97</v>
          </cell>
          <cell r="BW14">
            <v>375378.57999999996</v>
          </cell>
          <cell r="BX14">
            <v>0.3</v>
          </cell>
          <cell r="BY14">
            <v>15574.38</v>
          </cell>
          <cell r="BZ14">
            <v>98501.48000000001</v>
          </cell>
          <cell r="CA14">
            <v>0</v>
          </cell>
          <cell r="CC14">
            <v>180796</v>
          </cell>
          <cell r="CD14">
            <v>38301</v>
          </cell>
        </row>
        <row r="17">
          <cell r="B17" t="str">
            <v>CEASPUE-PI-PT-01-2004-33</v>
          </cell>
          <cell r="D17">
            <v>38224</v>
          </cell>
          <cell r="E17" t="str">
            <v>REHABILITACION DE LA PLANTA DE TRATAMIENTO DE AGUA RESIDUAL EN LA LOCALIDAD DE SANTA CATARINA LOS REYES, MUNICIPIO DE ESPERANZA</v>
          </cell>
          <cell r="F17" t="str">
            <v>ESPERANZA</v>
          </cell>
          <cell r="G17" t="str">
            <v>SANTA CATARINA LOS REYES</v>
          </cell>
          <cell r="H17" t="str">
            <v>PLANTA DE TRATAMIENTO</v>
          </cell>
          <cell r="I17">
            <v>450916</v>
          </cell>
          <cell r="J17">
            <v>0</v>
          </cell>
          <cell r="K17">
            <v>0</v>
          </cell>
          <cell r="L17">
            <v>450916</v>
          </cell>
          <cell r="M17" t="str">
            <v>SF-DIP-AI-460/2004</v>
          </cell>
          <cell r="N17">
            <v>38184</v>
          </cell>
          <cell r="O17">
            <v>38211</v>
          </cell>
          <cell r="R17">
            <v>450916</v>
          </cell>
          <cell r="U17">
            <v>0</v>
          </cell>
          <cell r="X17">
            <v>0</v>
          </cell>
          <cell r="Y17">
            <v>450916</v>
          </cell>
          <cell r="Z17">
            <v>450916</v>
          </cell>
          <cell r="AB17">
            <v>450916</v>
          </cell>
          <cell r="AC17">
            <v>392100.87</v>
          </cell>
          <cell r="AD17">
            <v>58815.13</v>
          </cell>
          <cell r="AF17">
            <v>450916</v>
          </cell>
          <cell r="AG17">
            <v>38224</v>
          </cell>
          <cell r="AH17">
            <v>38314</v>
          </cell>
          <cell r="AI17">
            <v>90</v>
          </cell>
          <cell r="AJ17" t="str">
            <v>LIMON CONSTRUCCIONES Y ASOCIADOS, S.A. DE C.V.</v>
          </cell>
          <cell r="AL17" t="str">
            <v>ING. LEOPOLDO HERNANDEZ LIMON</v>
          </cell>
          <cell r="AM17" t="str">
            <v>SAUCE No. 3 FRACC. ARBOLEDAS DE GUADALUPE, PUEBLA, PUE</v>
          </cell>
          <cell r="AN17" t="str">
            <v>A.D.</v>
          </cell>
          <cell r="AO17">
            <v>135274.79999999999</v>
          </cell>
          <cell r="AP17" t="str">
            <v>5276-4300-006698</v>
          </cell>
          <cell r="AQ17">
            <v>38224</v>
          </cell>
          <cell r="AR17" t="str">
            <v>AFIANZADORA INSURGENTES, S.A. DE C.V.</v>
          </cell>
          <cell r="AS17">
            <v>45091.6</v>
          </cell>
          <cell r="AT17" t="str">
            <v>5276-4300-006699</v>
          </cell>
          <cell r="AU17">
            <v>38224</v>
          </cell>
          <cell r="AV17" t="str">
            <v>AFIANZADORA INSURGENTES, S.A. DE C.V.</v>
          </cell>
          <cell r="BA17">
            <v>1801</v>
          </cell>
          <cell r="BB17">
            <v>38229</v>
          </cell>
          <cell r="BC17" t="str">
            <v>A.G. 3354/04</v>
          </cell>
          <cell r="BD17">
            <v>38231</v>
          </cell>
          <cell r="BE17" t="str">
            <v>30 % ANTIC.</v>
          </cell>
          <cell r="BF17" t="str">
            <v>O.K.</v>
          </cell>
          <cell r="BK17">
            <v>135274.79999999999</v>
          </cell>
          <cell r="BO17">
            <v>135274.79999999999</v>
          </cell>
          <cell r="BP17">
            <v>315641.2</v>
          </cell>
          <cell r="BQ17">
            <v>315641.2</v>
          </cell>
          <cell r="BT17">
            <v>0</v>
          </cell>
          <cell r="BV17">
            <v>135274.79999999999</v>
          </cell>
          <cell r="BW17">
            <v>135274.79999999999</v>
          </cell>
          <cell r="CA17">
            <v>117630.26</v>
          </cell>
          <cell r="CB17">
            <v>117630.26</v>
          </cell>
          <cell r="CC17">
            <v>177180</v>
          </cell>
          <cell r="CD17">
            <v>38240</v>
          </cell>
        </row>
        <row r="18"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C18" t="str">
            <v>.</v>
          </cell>
          <cell r="AP18" t="str">
            <v>GQ 155833</v>
          </cell>
          <cell r="AT18" t="str">
            <v>GQ 155834</v>
          </cell>
          <cell r="BA18">
            <v>1803</v>
          </cell>
          <cell r="BB18">
            <v>38240</v>
          </cell>
          <cell r="BC18" t="str">
            <v>A.G.3483/04</v>
          </cell>
          <cell r="BD18">
            <v>38240</v>
          </cell>
          <cell r="BE18">
            <v>1</v>
          </cell>
          <cell r="BG18">
            <v>262339.32</v>
          </cell>
          <cell r="BH18">
            <v>0</v>
          </cell>
          <cell r="BI18">
            <v>0</v>
          </cell>
          <cell r="BJ18">
            <v>262339.32</v>
          </cell>
          <cell r="BK18">
            <v>211183.15</v>
          </cell>
          <cell r="BO18">
            <v>346457.94999999995</v>
          </cell>
          <cell r="BP18">
            <v>104458.05000000002</v>
          </cell>
          <cell r="BQ18">
            <v>104458.05000000002</v>
          </cell>
          <cell r="BR18">
            <v>1311.7</v>
          </cell>
          <cell r="BT18">
            <v>1311.7</v>
          </cell>
          <cell r="BU18">
            <v>1311.7</v>
          </cell>
          <cell r="BV18">
            <v>209871.44999999998</v>
          </cell>
          <cell r="BW18">
            <v>345146.25</v>
          </cell>
          <cell r="BX18">
            <v>0.3</v>
          </cell>
          <cell r="BY18">
            <v>78701.8</v>
          </cell>
          <cell r="BZ18">
            <v>78701.8</v>
          </cell>
          <cell r="CA18">
            <v>38928.459999999992</v>
          </cell>
          <cell r="CC18">
            <v>177388</v>
          </cell>
          <cell r="CD18">
            <v>38247</v>
          </cell>
        </row>
        <row r="19">
          <cell r="E19" t="str">
            <v>LIMON CONSTRUCCIONES Y ASOCIADOS, S.A. DE C.V.</v>
          </cell>
          <cell r="BA19">
            <v>1827</v>
          </cell>
          <cell r="BB19">
            <v>38327</v>
          </cell>
          <cell r="BC19" t="str">
            <v>A.G.4422/04</v>
          </cell>
          <cell r="BD19">
            <v>38331</v>
          </cell>
          <cell r="BE19">
            <v>2</v>
          </cell>
          <cell r="BG19">
            <v>118052.59</v>
          </cell>
          <cell r="BH19">
            <v>0</v>
          </cell>
          <cell r="BI19">
            <v>0</v>
          </cell>
          <cell r="BJ19">
            <v>118052.59</v>
          </cell>
          <cell r="BK19">
            <v>95032.33</v>
          </cell>
          <cell r="BO19">
            <v>441490.27999999997</v>
          </cell>
          <cell r="BP19">
            <v>9425.7200000000157</v>
          </cell>
          <cell r="BQ19">
            <v>9425.7200000000157</v>
          </cell>
          <cell r="BR19">
            <v>590.26</v>
          </cell>
          <cell r="BT19">
            <v>590.26</v>
          </cell>
          <cell r="BU19">
            <v>1901.96</v>
          </cell>
          <cell r="BV19">
            <v>94442.07</v>
          </cell>
          <cell r="BW19">
            <v>439588.32</v>
          </cell>
          <cell r="BX19">
            <v>0.3</v>
          </cell>
          <cell r="BY19">
            <v>35415.78</v>
          </cell>
          <cell r="BZ19">
            <v>114117.58</v>
          </cell>
          <cell r="CA19">
            <v>3512.679999999993</v>
          </cell>
        </row>
        <row r="22">
          <cell r="B22" t="str">
            <v>CEASPUE-PI-AP-14-2004-46</v>
          </cell>
          <cell r="C22">
            <v>38275</v>
          </cell>
          <cell r="D22">
            <v>38275</v>
          </cell>
          <cell r="E22" t="str">
            <v>PERFORACION DE POZO PROFUNDO PARA AGUA POTABLE EN LA LOCALIDAD DE SAN PABLO ACTIPAN, MUNICIPIO DE TEPEACA</v>
          </cell>
          <cell r="F22" t="str">
            <v>TEPEACA</v>
          </cell>
          <cell r="G22" t="str">
            <v>SAN PABLO ACTIPAN</v>
          </cell>
          <cell r="H22" t="str">
            <v>POZO</v>
          </cell>
          <cell r="I22">
            <v>561803</v>
          </cell>
          <cell r="J22">
            <v>0</v>
          </cell>
          <cell r="K22">
            <v>0</v>
          </cell>
          <cell r="L22">
            <v>561803</v>
          </cell>
          <cell r="M22" t="str">
            <v>SF-DIP-AI-566/2004</v>
          </cell>
          <cell r="N22">
            <v>38232</v>
          </cell>
          <cell r="O22">
            <v>38250</v>
          </cell>
          <cell r="R22">
            <v>561803</v>
          </cell>
          <cell r="U22">
            <v>0</v>
          </cell>
          <cell r="X22">
            <v>0</v>
          </cell>
          <cell r="Y22">
            <v>561803</v>
          </cell>
          <cell r="Z22">
            <v>561803</v>
          </cell>
          <cell r="AB22">
            <v>561803</v>
          </cell>
          <cell r="AC22">
            <v>446784.57</v>
          </cell>
          <cell r="AD22">
            <v>67017.69</v>
          </cell>
          <cell r="AF22">
            <v>513802.26</v>
          </cell>
          <cell r="AG22">
            <v>38275</v>
          </cell>
          <cell r="AH22">
            <v>38358</v>
          </cell>
          <cell r="AI22">
            <v>83</v>
          </cell>
          <cell r="AJ22" t="str">
            <v>CONSTRUCTORA ZORRILLA BRAUER, S.A. DE C.V.</v>
          </cell>
          <cell r="AK22" t="str">
            <v>249 1436</v>
          </cell>
          <cell r="AL22" t="str">
            <v>ARQ. EDUARDO ZORRILLA TOVAR</v>
          </cell>
          <cell r="AM22" t="str">
            <v>CALLE 10 No. 7, PUEBLA, PUE</v>
          </cell>
          <cell r="AN22" t="str">
            <v>I.R.</v>
          </cell>
          <cell r="AO22">
            <v>154140.68</v>
          </cell>
          <cell r="AP22" t="str">
            <v>5276-3423-002453</v>
          </cell>
          <cell r="AQ22">
            <v>38275</v>
          </cell>
          <cell r="AR22" t="str">
            <v>AFIANZADORA INSURGENTES, S.A. DE C.V.</v>
          </cell>
          <cell r="AS22">
            <v>51380.23</v>
          </cell>
          <cell r="AT22" t="str">
            <v>5276-3423-002452</v>
          </cell>
          <cell r="AU22">
            <v>38275</v>
          </cell>
          <cell r="AV22" t="str">
            <v>AFIANZADORA INSURGENTES, S.A. DE C.V.</v>
          </cell>
          <cell r="BA22">
            <v>1110</v>
          </cell>
          <cell r="BB22">
            <v>38275</v>
          </cell>
          <cell r="BC22" t="str">
            <v>A.G.3818/04</v>
          </cell>
          <cell r="BD22">
            <v>38280</v>
          </cell>
          <cell r="BE22" t="str">
            <v>30 % ANTIC.</v>
          </cell>
          <cell r="BF22" t="str">
            <v>O.K.</v>
          </cell>
          <cell r="BK22">
            <v>154140.68</v>
          </cell>
          <cell r="BO22">
            <v>154140.68</v>
          </cell>
          <cell r="BP22">
            <v>359661.58</v>
          </cell>
          <cell r="BQ22">
            <v>359661.58</v>
          </cell>
          <cell r="BT22">
            <v>0</v>
          </cell>
          <cell r="BV22">
            <v>154140.68</v>
          </cell>
          <cell r="BW22">
            <v>154140.68</v>
          </cell>
          <cell r="CA22">
            <v>134035.37</v>
          </cell>
          <cell r="CB22">
            <v>134035.37</v>
          </cell>
          <cell r="CC22">
            <v>501226</v>
          </cell>
          <cell r="CD22">
            <v>38299</v>
          </cell>
        </row>
        <row r="23"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C23" t="str">
            <v>.</v>
          </cell>
          <cell r="AP23" t="str">
            <v>GQ 161554</v>
          </cell>
          <cell r="AT23" t="str">
            <v>GQ 161553</v>
          </cell>
          <cell r="BA23">
            <v>1129</v>
          </cell>
          <cell r="BB23">
            <v>38310</v>
          </cell>
          <cell r="BC23" t="str">
            <v>A.G.4211/04</v>
          </cell>
          <cell r="BD23">
            <v>38314</v>
          </cell>
          <cell r="BE23">
            <v>1</v>
          </cell>
          <cell r="BG23">
            <v>155061.57</v>
          </cell>
          <cell r="BH23">
            <v>0</v>
          </cell>
          <cell r="BI23">
            <v>0</v>
          </cell>
          <cell r="BJ23">
            <v>155061.57</v>
          </cell>
          <cell r="BK23">
            <v>124824.57</v>
          </cell>
          <cell r="BO23">
            <v>278965.25</v>
          </cell>
          <cell r="BP23">
            <v>234837.01</v>
          </cell>
          <cell r="BQ23">
            <v>234837.01</v>
          </cell>
          <cell r="BR23">
            <v>775.31</v>
          </cell>
          <cell r="BT23">
            <v>775.31</v>
          </cell>
          <cell r="BU23">
            <v>775.31</v>
          </cell>
          <cell r="BV23">
            <v>124049.26000000001</v>
          </cell>
          <cell r="BW23">
            <v>278189.94</v>
          </cell>
          <cell r="BX23">
            <v>0.3</v>
          </cell>
          <cell r="BY23">
            <v>46518.47</v>
          </cell>
          <cell r="BZ23">
            <v>46518.47</v>
          </cell>
          <cell r="CA23">
            <v>87516.9</v>
          </cell>
        </row>
        <row r="24">
          <cell r="E24" t="str">
            <v>CONSTRUCTORA ZORRILLA BRAUER, S.A. DE C.V.</v>
          </cell>
          <cell r="BA24">
            <v>1135</v>
          </cell>
          <cell r="BB24">
            <v>38321</v>
          </cell>
          <cell r="BC24" t="str">
            <v>A.G.4408/04</v>
          </cell>
          <cell r="BD24">
            <v>38330</v>
          </cell>
          <cell r="BE24">
            <v>2</v>
          </cell>
          <cell r="BG24">
            <v>191540.2</v>
          </cell>
          <cell r="BH24">
            <v>0</v>
          </cell>
          <cell r="BI24">
            <v>0</v>
          </cell>
          <cell r="BJ24">
            <v>191540.2</v>
          </cell>
          <cell r="BK24">
            <v>154189.85999999999</v>
          </cell>
          <cell r="BO24">
            <v>433155.11</v>
          </cell>
          <cell r="BP24">
            <v>80647.150000000023</v>
          </cell>
          <cell r="BQ24">
            <v>80647.150000000023</v>
          </cell>
          <cell r="BR24">
            <v>957.7</v>
          </cell>
          <cell r="BT24">
            <v>957.7</v>
          </cell>
          <cell r="BU24">
            <v>1733.01</v>
          </cell>
          <cell r="BV24">
            <v>153232.15999999997</v>
          </cell>
          <cell r="BW24">
            <v>431422.1</v>
          </cell>
          <cell r="BX24">
            <v>0.3</v>
          </cell>
          <cell r="BY24">
            <v>57462.06</v>
          </cell>
          <cell r="BZ24">
            <v>103980.53</v>
          </cell>
          <cell r="CA24">
            <v>30054.839999999997</v>
          </cell>
        </row>
        <row r="27">
          <cell r="B27" t="str">
            <v>CEASPUE-PI-AP-13-2004-41</v>
          </cell>
          <cell r="C27">
            <v>38253</v>
          </cell>
          <cell r="D27">
            <v>38253</v>
          </cell>
          <cell r="E27" t="str">
            <v>REHABILITACION DEL SISTEMA DE AGUA POTABLE EN LA LOCALIDAD DE SAN SEBASTIAN ALCOMUNGA, MUNICIPIO DE AJALPAN</v>
          </cell>
          <cell r="F27" t="str">
            <v>AJALPAN</v>
          </cell>
          <cell r="G27" t="str">
            <v>SAN SEBATIAN ALCOMUNGA</v>
          </cell>
          <cell r="H27" t="str">
            <v>AGUA POTABLE</v>
          </cell>
          <cell r="I27">
            <v>86897</v>
          </cell>
          <cell r="J27">
            <v>0</v>
          </cell>
          <cell r="K27">
            <v>0</v>
          </cell>
          <cell r="L27">
            <v>86897</v>
          </cell>
          <cell r="M27" t="str">
            <v>SF-DIP-AI-574/2004</v>
          </cell>
          <cell r="N27">
            <v>38237</v>
          </cell>
          <cell r="O27">
            <v>38251</v>
          </cell>
          <cell r="R27">
            <v>86897</v>
          </cell>
          <cell r="U27">
            <v>0</v>
          </cell>
          <cell r="X27">
            <v>0</v>
          </cell>
          <cell r="Y27">
            <v>86897</v>
          </cell>
          <cell r="Z27">
            <v>86897</v>
          </cell>
          <cell r="AB27">
            <v>86897</v>
          </cell>
          <cell r="AC27">
            <v>75562.61</v>
          </cell>
          <cell r="AD27">
            <v>11334.39</v>
          </cell>
          <cell r="AF27">
            <v>86897</v>
          </cell>
          <cell r="AG27">
            <v>38253</v>
          </cell>
          <cell r="AH27">
            <v>38283</v>
          </cell>
          <cell r="AI27">
            <v>30</v>
          </cell>
          <cell r="AJ27" t="str">
            <v>DISEÑOS HIDRAULICOS CIVILES E INDUSTRIALES RAGA, S.A. DE C.V.</v>
          </cell>
          <cell r="AK27" t="str">
            <v>243-7056868-3821</v>
          </cell>
          <cell r="AL27" t="str">
            <v>ING.  T. MIGUEL RAMIREZ SANTILLAN</v>
          </cell>
          <cell r="AM27" t="str">
            <v>JALPAN No. 75 COL. LA PAZ</v>
          </cell>
          <cell r="AN27" t="str">
            <v>A.D.</v>
          </cell>
          <cell r="AO27">
            <v>26069.1</v>
          </cell>
          <cell r="AP27" t="str">
            <v>5276-5389-003264</v>
          </cell>
          <cell r="AQ27">
            <v>38253</v>
          </cell>
          <cell r="AR27" t="str">
            <v>AFIANZADORA INSURGENTES, S.A. DE C.V.</v>
          </cell>
          <cell r="AS27">
            <v>8689.7000000000007</v>
          </cell>
          <cell r="AT27" t="str">
            <v>5276-5389-003265</v>
          </cell>
          <cell r="AU27">
            <v>38253</v>
          </cell>
          <cell r="AV27" t="str">
            <v>AFIANZADORA INSURGENTES, S.A. DE C.V.</v>
          </cell>
          <cell r="AW27">
            <v>8689.7000000000007</v>
          </cell>
          <cell r="AX27" t="str">
            <v>5276-5389-003516</v>
          </cell>
          <cell r="AY27">
            <v>38320</v>
          </cell>
          <cell r="AZ27" t="str">
            <v>AFIANZADORA INSURGENTES, S.A. DE C.V.</v>
          </cell>
          <cell r="BA27">
            <v>116</v>
          </cell>
          <cell r="BB27">
            <v>38253</v>
          </cell>
          <cell r="BC27" t="str">
            <v>A.G.3752/04</v>
          </cell>
          <cell r="BD27">
            <v>38274</v>
          </cell>
          <cell r="BE27" t="str">
            <v>30 % ANTIC.</v>
          </cell>
          <cell r="BF27" t="str">
            <v>O.K.</v>
          </cell>
          <cell r="BK27">
            <v>26069.1</v>
          </cell>
          <cell r="BO27">
            <v>26069.1</v>
          </cell>
          <cell r="BP27">
            <v>60827.9</v>
          </cell>
          <cell r="BQ27">
            <v>60827.9</v>
          </cell>
          <cell r="BT27">
            <v>0</v>
          </cell>
          <cell r="BV27">
            <v>26069.1</v>
          </cell>
          <cell r="BW27">
            <v>26069.1</v>
          </cell>
          <cell r="CA27">
            <v>22668.78</v>
          </cell>
          <cell r="CB27">
            <v>22668.78</v>
          </cell>
          <cell r="CC27">
            <v>178072</v>
          </cell>
          <cell r="CD27">
            <v>38282</v>
          </cell>
        </row>
        <row r="28">
          <cell r="B28" t="str">
            <v>ok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C28" t="str">
            <v>.</v>
          </cell>
          <cell r="AP28" t="str">
            <v>GQ 158477</v>
          </cell>
          <cell r="AT28" t="str">
            <v>GQ 158478</v>
          </cell>
          <cell r="AX28" t="str">
            <v>GQ 165516</v>
          </cell>
          <cell r="BA28">
            <v>135</v>
          </cell>
          <cell r="BB28">
            <v>38324</v>
          </cell>
          <cell r="BC28" t="str">
            <v>A.G.4389/04</v>
          </cell>
          <cell r="BD28">
            <v>38329</v>
          </cell>
          <cell r="BE28" t="str">
            <v>1-F</v>
          </cell>
          <cell r="BG28">
            <v>75562.61</v>
          </cell>
          <cell r="BH28">
            <v>0</v>
          </cell>
          <cell r="BI28">
            <v>0</v>
          </cell>
          <cell r="BJ28">
            <v>75562.61</v>
          </cell>
          <cell r="BK28">
            <v>60827.9</v>
          </cell>
          <cell r="BO28">
            <v>86897</v>
          </cell>
          <cell r="BP28">
            <v>0</v>
          </cell>
          <cell r="BQ28">
            <v>0</v>
          </cell>
          <cell r="BR28">
            <v>377.81</v>
          </cell>
          <cell r="BT28">
            <v>377.81</v>
          </cell>
          <cell r="BU28">
            <v>377.81</v>
          </cell>
          <cell r="BV28">
            <v>60450.090000000004</v>
          </cell>
          <cell r="BW28">
            <v>86519.19</v>
          </cell>
          <cell r="BX28">
            <v>0.3</v>
          </cell>
          <cell r="BY28">
            <v>22668.78</v>
          </cell>
          <cell r="BZ28">
            <v>22668.78</v>
          </cell>
          <cell r="CA28">
            <v>0</v>
          </cell>
        </row>
        <row r="30">
          <cell r="E30" t="str">
            <v>DISEÑOS HIDRAULICOS CIVILES E INDUSTRIALES RAGA, S.A. DE C.V.</v>
          </cell>
        </row>
        <row r="34">
          <cell r="B34" t="str">
            <v>CEASPUE-PI-AP-15-2004-57</v>
          </cell>
          <cell r="C34">
            <v>38314</v>
          </cell>
          <cell r="D34">
            <v>38314</v>
          </cell>
          <cell r="E34" t="str">
            <v>PERFORACION DE POZO PROFUNDO PARA AGUA POYABLE EN LA LOCALIDAD DE SANTA CRUZ CUYACHAPA, EN EL PREDIO DE "LAS DOS ANEGAS", MUNICIPIO DE ATZITZINTLA</v>
          </cell>
          <cell r="F34" t="str">
            <v>ATZITZINTLA</v>
          </cell>
          <cell r="G34" t="str">
            <v>SANTA CRUZ CUYACHAPA</v>
          </cell>
          <cell r="H34" t="str">
            <v>AGUA POTABLE</v>
          </cell>
          <cell r="I34">
            <v>1015004</v>
          </cell>
          <cell r="J34">
            <v>0</v>
          </cell>
          <cell r="K34">
            <v>0</v>
          </cell>
          <cell r="L34">
            <v>1015004</v>
          </cell>
          <cell r="M34" t="str">
            <v>SF-DIP-AI-709/2004</v>
          </cell>
          <cell r="N34">
            <v>38296</v>
          </cell>
          <cell r="O34">
            <v>38299</v>
          </cell>
          <cell r="R34">
            <v>1015004</v>
          </cell>
          <cell r="U34">
            <v>0</v>
          </cell>
          <cell r="X34">
            <v>0</v>
          </cell>
          <cell r="Y34">
            <v>1015004</v>
          </cell>
          <cell r="Z34">
            <v>1015004</v>
          </cell>
          <cell r="AB34">
            <v>1015004</v>
          </cell>
          <cell r="AC34">
            <v>866409.98</v>
          </cell>
          <cell r="AD34">
            <v>129961.5</v>
          </cell>
          <cell r="AF34">
            <v>996371.48</v>
          </cell>
          <cell r="AG34">
            <v>38314</v>
          </cell>
          <cell r="AH34">
            <v>38352</v>
          </cell>
          <cell r="AI34">
            <v>38</v>
          </cell>
          <cell r="AJ34" t="str">
            <v>INGENIERIA, CONSTRUCCIONES Y ARRENDADORA ROMO, S.A. DE C.V.</v>
          </cell>
          <cell r="AK34" t="str">
            <v>01 245 452-225301 245 422-5128</v>
          </cell>
          <cell r="AL34" t="str">
            <v>ROSA AURORA ROSSAINZ VAZQUEZ</v>
          </cell>
          <cell r="AM34" t="str">
            <v xml:space="preserve">5 PONIENTE No. 110 INT. </v>
          </cell>
          <cell r="AN34" t="str">
            <v>I.R.</v>
          </cell>
          <cell r="AO34">
            <v>298911.44</v>
          </cell>
          <cell r="AP34" t="str">
            <v>509272-0000</v>
          </cell>
          <cell r="AQ34">
            <v>38314</v>
          </cell>
          <cell r="AR34" t="str">
            <v>FIANZAS BANORTE, S.A. DE C.V.</v>
          </cell>
          <cell r="AS34">
            <v>99637.14</v>
          </cell>
          <cell r="AT34" t="str">
            <v>509273-0000</v>
          </cell>
          <cell r="AU34">
            <v>38314</v>
          </cell>
          <cell r="AV34" t="str">
            <v>FIANZAS BANORTE, S.A. DE C.V.</v>
          </cell>
          <cell r="BA34">
            <v>554</v>
          </cell>
          <cell r="BB34">
            <v>38317</v>
          </cell>
          <cell r="BC34" t="str">
            <v>A.G.4371/04</v>
          </cell>
          <cell r="BD34">
            <v>38328</v>
          </cell>
          <cell r="BE34" t="str">
            <v>30 % ANTIC.</v>
          </cell>
          <cell r="BF34" t="str">
            <v>O.K.</v>
          </cell>
          <cell r="BK34">
            <v>298911.44</v>
          </cell>
          <cell r="BO34">
            <v>298911.44</v>
          </cell>
          <cell r="BP34">
            <v>697460.04</v>
          </cell>
          <cell r="BQ34">
            <v>697460.04</v>
          </cell>
          <cell r="BT34">
            <v>0</v>
          </cell>
          <cell r="BV34">
            <v>298911.44</v>
          </cell>
          <cell r="BW34">
            <v>298911.44</v>
          </cell>
          <cell r="CA34">
            <v>259922.99</v>
          </cell>
          <cell r="CB34">
            <v>259922.99</v>
          </cell>
          <cell r="CC34">
            <v>178072</v>
          </cell>
          <cell r="CD34">
            <v>38282</v>
          </cell>
        </row>
        <row r="35"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C35" t="str">
            <v>.</v>
          </cell>
          <cell r="BE35">
            <v>1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O35">
            <v>298911.44</v>
          </cell>
          <cell r="BP35">
            <v>697460.04</v>
          </cell>
          <cell r="BQ35">
            <v>697460.04</v>
          </cell>
          <cell r="BR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298911.44</v>
          </cell>
          <cell r="BX35">
            <v>0.3</v>
          </cell>
          <cell r="BY35">
            <v>0</v>
          </cell>
          <cell r="BZ35">
            <v>0</v>
          </cell>
          <cell r="CA35">
            <v>259922.99</v>
          </cell>
        </row>
        <row r="37">
          <cell r="E37" t="str">
            <v>INGENIERIA, CONSTRUCCIONES Y ARRENDADORA ROMO, S.A. DE C.V.</v>
          </cell>
        </row>
        <row r="40">
          <cell r="B40" t="str">
            <v>CEASPUE-PI-AP-17-2004-63</v>
          </cell>
          <cell r="C40">
            <v>38334</v>
          </cell>
          <cell r="D40">
            <v>38334</v>
          </cell>
          <cell r="E40" t="str">
            <v>AMPLIACION DEL SISTEMA DE AGUA POTABLE EN LA LOCALIDAD DE PUMACACHOCOCHUCHUT (ZONA ALTA), MUNICIPIO DE OLINTLA</v>
          </cell>
          <cell r="F40" t="str">
            <v>OLINTLA</v>
          </cell>
          <cell r="G40" t="str">
            <v>PUMACACHOCOCHUCHUT</v>
          </cell>
          <cell r="I40">
            <v>651728</v>
          </cell>
          <cell r="J40">
            <v>0</v>
          </cell>
          <cell r="K40">
            <v>0</v>
          </cell>
          <cell r="L40">
            <v>651728</v>
          </cell>
          <cell r="M40" t="str">
            <v>SF-DIP-AI-739/2004</v>
          </cell>
          <cell r="R40">
            <v>651728</v>
          </cell>
          <cell r="U40">
            <v>0</v>
          </cell>
          <cell r="X40">
            <v>0</v>
          </cell>
          <cell r="Y40">
            <v>651728</v>
          </cell>
          <cell r="Z40">
            <v>651728</v>
          </cell>
          <cell r="AB40">
            <v>651728</v>
          </cell>
          <cell r="AC40">
            <v>564340.44999999995</v>
          </cell>
          <cell r="AD40">
            <v>84651.07</v>
          </cell>
          <cell r="AF40">
            <v>648991.52</v>
          </cell>
          <cell r="AG40">
            <v>38334</v>
          </cell>
          <cell r="AH40">
            <v>38352</v>
          </cell>
          <cell r="AI40">
            <v>18</v>
          </cell>
          <cell r="AJ40" t="str">
            <v>CONSTRUCCIONES MODINCAR, S.A. DE C.V.</v>
          </cell>
          <cell r="AL40" t="str">
            <v>MARIA EMMA VALENCIA ARMENTA</v>
          </cell>
          <cell r="AM40" t="str">
            <v>PRIVADA 45 "A" NORTE NO. 637 ALTOS 2 COL. VALLE DEL REY, PUEBLA, PUE.</v>
          </cell>
          <cell r="AN40" t="str">
            <v>I.R.</v>
          </cell>
          <cell r="AO40">
            <v>194697.46</v>
          </cell>
          <cell r="AP40" t="str">
            <v>5276-0462-055005</v>
          </cell>
          <cell r="AQ40">
            <v>38334</v>
          </cell>
          <cell r="AR40" t="str">
            <v>AFIANZADORA INSURGENTES, S.A. DE C.V.</v>
          </cell>
          <cell r="AS40">
            <v>64889.15</v>
          </cell>
          <cell r="AT40" t="str">
            <v>5276-0462-055006</v>
          </cell>
          <cell r="AU40">
            <v>38334</v>
          </cell>
          <cell r="AV40" t="str">
            <v>AFIANZADORA INSURGENTES, S.A. DE C.V.</v>
          </cell>
          <cell r="BA40">
            <v>111</v>
          </cell>
          <cell r="BB40">
            <v>38334</v>
          </cell>
          <cell r="BC40" t="str">
            <v>A.G.4504/04</v>
          </cell>
          <cell r="BD40">
            <v>38336</v>
          </cell>
          <cell r="BE40" t="str">
            <v>30 % ANTIC.</v>
          </cell>
          <cell r="BF40" t="str">
            <v>O.K.</v>
          </cell>
          <cell r="BK40">
            <v>194697.46</v>
          </cell>
          <cell r="BO40">
            <v>194697.46</v>
          </cell>
          <cell r="BP40">
            <v>454294.06000000006</v>
          </cell>
          <cell r="BQ40">
            <v>454294.06000000006</v>
          </cell>
          <cell r="BT40">
            <v>0</v>
          </cell>
          <cell r="BV40">
            <v>194697.46</v>
          </cell>
          <cell r="BW40">
            <v>194697.46</v>
          </cell>
          <cell r="CA40">
            <v>169302.14</v>
          </cell>
          <cell r="CB40">
            <v>169302.14</v>
          </cell>
        </row>
        <row r="41"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C41" t="str">
            <v>.</v>
          </cell>
          <cell r="AP41" t="str">
            <v>GQ 166272</v>
          </cell>
          <cell r="AT41" t="str">
            <v>GQ 166273</v>
          </cell>
          <cell r="BE41">
            <v>1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O41">
            <v>194697.46</v>
          </cell>
          <cell r="BP41">
            <v>454294.06000000006</v>
          </cell>
          <cell r="BQ41">
            <v>454294.06000000006</v>
          </cell>
          <cell r="BR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194697.46</v>
          </cell>
          <cell r="BX41">
            <v>0.3</v>
          </cell>
          <cell r="BY41">
            <v>0</v>
          </cell>
          <cell r="BZ41">
            <v>0</v>
          </cell>
          <cell r="CA41">
            <v>169302.14</v>
          </cell>
        </row>
        <row r="43">
          <cell r="E43" t="str">
            <v>CONSTRUCCIONES MODINCAR, S.A. DE C.V.</v>
          </cell>
        </row>
        <row r="46">
          <cell r="B46" t="str">
            <v>CEASPUE-PI-AP-16-2004-62</v>
          </cell>
          <cell r="C46">
            <v>38334</v>
          </cell>
          <cell r="D46">
            <v>38334</v>
          </cell>
          <cell r="E46" t="str">
            <v>PERFORACION DE POZO PROFUNDO PARA AGUA POTABLE EN LA LOCALIDAD DE CHIPILO DE FRANCISCO JAVIER MINA, MUNICIPIO DE SAN GREGORIO ATZOMPA</v>
          </cell>
          <cell r="F46" t="str">
            <v>SAN GREGORIO ATZOMPA</v>
          </cell>
          <cell r="G46" t="str">
            <v>CHIPILO DE FRANCISCO JAVIER MINA</v>
          </cell>
          <cell r="I46">
            <v>827764.34</v>
          </cell>
          <cell r="J46">
            <v>0</v>
          </cell>
          <cell r="K46">
            <v>0</v>
          </cell>
          <cell r="L46">
            <v>827764.34</v>
          </cell>
          <cell r="M46" t="str">
            <v>SF-DIP-AI-753/2004</v>
          </cell>
          <cell r="N46">
            <v>38314</v>
          </cell>
          <cell r="O46">
            <v>38322</v>
          </cell>
          <cell r="R46">
            <v>827764.34</v>
          </cell>
          <cell r="U46">
            <v>0</v>
          </cell>
          <cell r="X46">
            <v>0</v>
          </cell>
          <cell r="Y46">
            <v>827764.34</v>
          </cell>
          <cell r="Z46">
            <v>827764.34</v>
          </cell>
          <cell r="AB46">
            <v>827764.34</v>
          </cell>
          <cell r="AC46">
            <v>704806.25</v>
          </cell>
          <cell r="AD46">
            <v>105720.94</v>
          </cell>
          <cell r="AF46">
            <v>810527.19</v>
          </cell>
          <cell r="AG46">
            <v>38334</v>
          </cell>
          <cell r="AH46">
            <v>38352</v>
          </cell>
          <cell r="AI46">
            <v>18</v>
          </cell>
          <cell r="AJ46" t="str">
            <v>MARIA ELISA MIRON PEREZ</v>
          </cell>
          <cell r="AL46" t="str">
            <v>MARIA ELISA MIRON PEREZ</v>
          </cell>
          <cell r="AM46" t="str">
            <v>CALLE 9 ORIENTE No. 1003-1, TECAMACHALCO, PUEBLA</v>
          </cell>
          <cell r="AN46" t="str">
            <v>I.R.</v>
          </cell>
          <cell r="AO46">
            <v>243158.16</v>
          </cell>
          <cell r="AP46" t="str">
            <v>5276-5308-001952</v>
          </cell>
          <cell r="AQ46">
            <v>38334</v>
          </cell>
          <cell r="AR46" t="str">
            <v>AFIANZADORA INSURGENTES, S.A. DE C.V.</v>
          </cell>
          <cell r="AS46">
            <v>81052.72</v>
          </cell>
          <cell r="AT46" t="str">
            <v>5276-5308-001953</v>
          </cell>
          <cell r="AU46">
            <v>38334</v>
          </cell>
          <cell r="AV46" t="str">
            <v>AFIANZADORA INSURGENTES, S.A. DE C.V.</v>
          </cell>
          <cell r="BA46">
            <v>251</v>
          </cell>
          <cell r="BB46">
            <v>38336</v>
          </cell>
          <cell r="BC46" t="str">
            <v>A.G.4508/04</v>
          </cell>
          <cell r="BD46">
            <v>38336</v>
          </cell>
          <cell r="BE46" t="str">
            <v>30 % ANTIC.</v>
          </cell>
          <cell r="BF46" t="str">
            <v>O.K.</v>
          </cell>
          <cell r="BK46">
            <v>243158.16</v>
          </cell>
          <cell r="BO46">
            <v>243158.16</v>
          </cell>
          <cell r="BP46">
            <v>567369.02999999991</v>
          </cell>
          <cell r="BQ46">
            <v>567369.02999999991</v>
          </cell>
          <cell r="BT46">
            <v>0</v>
          </cell>
          <cell r="BV46">
            <v>243158.16</v>
          </cell>
          <cell r="BW46">
            <v>243158.16</v>
          </cell>
          <cell r="CA46">
            <v>211441.88</v>
          </cell>
          <cell r="CB46">
            <v>211441.88</v>
          </cell>
        </row>
        <row r="47"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C47" t="str">
            <v>.</v>
          </cell>
          <cell r="AP47" t="str">
            <v>GQ 164281</v>
          </cell>
          <cell r="AT47" t="str">
            <v>GQ 164282</v>
          </cell>
          <cell r="BE47">
            <v>1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O47">
            <v>243158.16</v>
          </cell>
          <cell r="BP47">
            <v>567369.02999999991</v>
          </cell>
          <cell r="BQ47">
            <v>567369.02999999991</v>
          </cell>
          <cell r="BR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243158.16</v>
          </cell>
          <cell r="BX47">
            <v>0.3</v>
          </cell>
          <cell r="BY47">
            <v>0</v>
          </cell>
          <cell r="BZ47">
            <v>0</v>
          </cell>
          <cell r="CA47">
            <v>211441.88</v>
          </cell>
        </row>
        <row r="49">
          <cell r="E49" t="str">
            <v>MARIA ELISA MIRON PEREZ</v>
          </cell>
        </row>
        <row r="52">
          <cell r="B52" t="str">
            <v>CEASPUE-PI-AS-02-2004-59</v>
          </cell>
          <cell r="C52">
            <v>38324</v>
          </cell>
          <cell r="D52">
            <v>38324</v>
          </cell>
          <cell r="E52" t="str">
            <v>AMPLIACION DE RED DE ATARJEAS CALLE ALVARO OBREGON ENTRE AVENIDA HIDALGO Y CAMINO NACIONAL EN LA LOCALIDAD DE SAN PABLO ACTIPAN, MUNICIPIO DE TEPEACA</v>
          </cell>
          <cell r="F52" t="str">
            <v>TEPEACA</v>
          </cell>
          <cell r="G52" t="str">
            <v>SAN PABLO ACTIPAN</v>
          </cell>
          <cell r="I52">
            <v>300000.02</v>
          </cell>
          <cell r="J52">
            <v>0</v>
          </cell>
          <cell r="K52">
            <v>0</v>
          </cell>
          <cell r="L52">
            <v>300000.02</v>
          </cell>
          <cell r="M52" t="str">
            <v>SF-DIP-AI-802/2004</v>
          </cell>
          <cell r="R52">
            <v>300000.02</v>
          </cell>
          <cell r="U52">
            <v>0</v>
          </cell>
          <cell r="X52">
            <v>0</v>
          </cell>
          <cell r="Y52">
            <v>300000.02</v>
          </cell>
          <cell r="Z52">
            <v>300000.02</v>
          </cell>
          <cell r="AB52">
            <v>300000.02</v>
          </cell>
          <cell r="AC52">
            <v>260869.58</v>
          </cell>
          <cell r="AD52">
            <v>39130.44</v>
          </cell>
          <cell r="AF52">
            <v>300000.02</v>
          </cell>
          <cell r="AG52">
            <v>38324</v>
          </cell>
          <cell r="AH52">
            <v>38352</v>
          </cell>
          <cell r="AI52">
            <v>28</v>
          </cell>
          <cell r="AJ52" t="str">
            <v>CONSTRUCTORA Y URBANIZADORA GAR HNOS., S.A. DE C.V.</v>
          </cell>
          <cell r="AL52" t="str">
            <v>ING. GILBERTO FERNANDO GARCIA RAMIREZ</v>
          </cell>
          <cell r="AM52" t="str">
            <v>49 PONIENTE NO. 4712-201 FRACC. ESTRELLAS DEL SUR, DE LA CIUDAD DE PUEBLA, PUE.</v>
          </cell>
          <cell r="AN52" t="str">
            <v>A.D.</v>
          </cell>
          <cell r="AO52">
            <v>90000.01</v>
          </cell>
          <cell r="AP52" t="str">
            <v>5276-0462-054890</v>
          </cell>
          <cell r="AQ52">
            <v>38324</v>
          </cell>
          <cell r="AR52" t="str">
            <v>AFIANZADORA INSURGENTES, S.A. DE C.V.</v>
          </cell>
          <cell r="AS52">
            <v>30000.01</v>
          </cell>
          <cell r="AT52" t="str">
            <v>5276-0462-054891</v>
          </cell>
          <cell r="AU52">
            <v>38324</v>
          </cell>
          <cell r="AV52" t="str">
            <v>AFIANZADORA INSURGENTES, S.A. DE C.V.</v>
          </cell>
          <cell r="BA52">
            <v>136</v>
          </cell>
          <cell r="BB52">
            <v>38327</v>
          </cell>
          <cell r="BC52" t="str">
            <v>A.G.4362/04</v>
          </cell>
          <cell r="BD52">
            <v>38327</v>
          </cell>
          <cell r="BE52" t="str">
            <v>30 % ANTIC.</v>
          </cell>
          <cell r="BF52" t="str">
            <v>O.K.</v>
          </cell>
          <cell r="BK52">
            <v>90000.01</v>
          </cell>
          <cell r="BO52">
            <v>90000.01</v>
          </cell>
          <cell r="BP52">
            <v>210000.01</v>
          </cell>
          <cell r="BQ52">
            <v>210000.01</v>
          </cell>
          <cell r="BT52">
            <v>0</v>
          </cell>
          <cell r="BV52">
            <v>90000.01</v>
          </cell>
          <cell r="BW52">
            <v>90000.01</v>
          </cell>
          <cell r="CA52">
            <v>78260.88</v>
          </cell>
          <cell r="CB52">
            <v>78260.88</v>
          </cell>
        </row>
        <row r="53"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C53" t="str">
            <v>.</v>
          </cell>
          <cell r="AP53" t="str">
            <v>GQ 164483</v>
          </cell>
          <cell r="AT53" t="str">
            <v>GQ 164485</v>
          </cell>
          <cell r="BE53">
            <v>1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O53">
            <v>90000.01</v>
          </cell>
          <cell r="BP53">
            <v>210000.01</v>
          </cell>
          <cell r="BQ53">
            <v>210000.01</v>
          </cell>
          <cell r="BR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90000.01</v>
          </cell>
          <cell r="BX53">
            <v>0.3</v>
          </cell>
          <cell r="BY53">
            <v>0</v>
          </cell>
          <cell r="BZ53">
            <v>0</v>
          </cell>
          <cell r="CA53">
            <v>78260.88</v>
          </cell>
        </row>
        <row r="54">
          <cell r="BE54" t="str">
            <v>2-F</v>
          </cell>
        </row>
        <row r="56">
          <cell r="E56" t="str">
            <v>CONSTRUCTORA Y URBANIZADORA GAR HNOS., S.A. DE C.V.</v>
          </cell>
        </row>
        <row r="59">
          <cell r="B59" t="str">
            <v>CEASPUE-PI-AP-18-2004-64</v>
          </cell>
          <cell r="C59">
            <v>38331</v>
          </cell>
          <cell r="D59">
            <v>38331</v>
          </cell>
          <cell r="E59" t="str">
            <v>REHABILITACION DEL SISTEMA DE AGUA POTABLE EN LA LOCALIDAD DE VISTA HERMOSA, MUNICIPIO DE JALPAN</v>
          </cell>
          <cell r="F59" t="str">
            <v>JALPAN</v>
          </cell>
          <cell r="G59" t="str">
            <v>VISTA HERMOSA</v>
          </cell>
          <cell r="I59">
            <v>751401.64</v>
          </cell>
          <cell r="J59">
            <v>0</v>
          </cell>
          <cell r="K59">
            <v>0</v>
          </cell>
          <cell r="L59">
            <v>751401.64</v>
          </cell>
          <cell r="M59" t="str">
            <v>SF-DIP-AI-800/2004</v>
          </cell>
          <cell r="N59">
            <v>38322</v>
          </cell>
          <cell r="O59">
            <v>38329</v>
          </cell>
          <cell r="R59">
            <v>751401.64</v>
          </cell>
          <cell r="U59">
            <v>0</v>
          </cell>
          <cell r="X59">
            <v>0</v>
          </cell>
          <cell r="Y59">
            <v>751401.64</v>
          </cell>
          <cell r="Z59">
            <v>751401.64</v>
          </cell>
          <cell r="AB59">
            <v>751401.64</v>
          </cell>
          <cell r="AC59">
            <v>653392.73</v>
          </cell>
          <cell r="AD59">
            <v>98008.91</v>
          </cell>
          <cell r="AF59">
            <v>751401.64</v>
          </cell>
          <cell r="AG59">
            <v>38331</v>
          </cell>
          <cell r="AH59">
            <v>38352</v>
          </cell>
          <cell r="AI59">
            <v>21</v>
          </cell>
          <cell r="AJ59" t="str">
            <v>CONSTRUCTORA HIDRAULICA POBLANA, S.A. DE C.V.</v>
          </cell>
          <cell r="AL59" t="str">
            <v>ING. ARMANDO DIAZ GONZALEZ</v>
          </cell>
          <cell r="AM59" t="str">
            <v>CALLE 52 PONIENTE NO. 1109 COL. CLEOTILDE TORRES, DE LA CIUDAD DE PUEBLA, PUE.</v>
          </cell>
          <cell r="AN59" t="str">
            <v>A.D.</v>
          </cell>
          <cell r="AO59">
            <v>225420.49</v>
          </cell>
          <cell r="AP59" t="str">
            <v>512235-0000</v>
          </cell>
          <cell r="AQ59">
            <v>38331</v>
          </cell>
          <cell r="AR59" t="str">
            <v>FIANZAS BANORTE, S.A. DE C.V.</v>
          </cell>
          <cell r="AS59">
            <v>75140.160000000003</v>
          </cell>
          <cell r="AT59" t="str">
            <v>512236-0000</v>
          </cell>
          <cell r="AU59">
            <v>38331</v>
          </cell>
          <cell r="AV59" t="str">
            <v>FIANZAS BANORTE, S.A. DE C.V.</v>
          </cell>
          <cell r="BA59">
            <v>136</v>
          </cell>
          <cell r="BB59">
            <v>38331</v>
          </cell>
          <cell r="BC59" t="str">
            <v>A.G.4490/04</v>
          </cell>
          <cell r="BD59">
            <v>38335</v>
          </cell>
          <cell r="BE59" t="str">
            <v>30 % ANTIC.</v>
          </cell>
          <cell r="BF59" t="str">
            <v>O.K.</v>
          </cell>
          <cell r="BK59">
            <v>225420.49</v>
          </cell>
          <cell r="BO59">
            <v>225420.49</v>
          </cell>
          <cell r="BP59">
            <v>525981.15</v>
          </cell>
          <cell r="BQ59">
            <v>525981.15</v>
          </cell>
          <cell r="BT59">
            <v>0</v>
          </cell>
          <cell r="BV59">
            <v>225420.49</v>
          </cell>
          <cell r="BW59">
            <v>225420.49</v>
          </cell>
          <cell r="CA59">
            <v>196017.82</v>
          </cell>
          <cell r="CB59">
            <v>196017.82</v>
          </cell>
        </row>
        <row r="60"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C60" t="str">
            <v>.</v>
          </cell>
          <cell r="BA60">
            <v>138</v>
          </cell>
          <cell r="BB60">
            <v>38336</v>
          </cell>
          <cell r="BC60" t="str">
            <v>A.G.4507/04</v>
          </cell>
          <cell r="BD60">
            <v>38336</v>
          </cell>
          <cell r="BE60">
            <v>1</v>
          </cell>
          <cell r="BG60">
            <v>298063.12</v>
          </cell>
          <cell r="BH60">
            <v>0</v>
          </cell>
          <cell r="BI60">
            <v>0</v>
          </cell>
          <cell r="BJ60">
            <v>298063.12</v>
          </cell>
          <cell r="BK60">
            <v>239940.81</v>
          </cell>
          <cell r="BO60">
            <v>465361.3</v>
          </cell>
          <cell r="BP60">
            <v>286040.34000000003</v>
          </cell>
          <cell r="BQ60">
            <v>286040.34000000003</v>
          </cell>
          <cell r="BR60">
            <v>1490.32</v>
          </cell>
          <cell r="BT60">
            <v>1490.32</v>
          </cell>
          <cell r="BU60">
            <v>1490.32</v>
          </cell>
          <cell r="BV60">
            <v>238450.49</v>
          </cell>
          <cell r="BW60">
            <v>463870.98</v>
          </cell>
          <cell r="BX60">
            <v>0.3</v>
          </cell>
          <cell r="BY60">
            <v>89418.94</v>
          </cell>
          <cell r="BZ60">
            <v>89418.94</v>
          </cell>
          <cell r="CA60">
            <v>106598.88</v>
          </cell>
        </row>
        <row r="66">
          <cell r="B66" t="str">
            <v>SUBTOTAL OBRAS2004</v>
          </cell>
          <cell r="I66">
            <v>828505</v>
          </cell>
          <cell r="J66">
            <v>0</v>
          </cell>
          <cell r="K66">
            <v>0</v>
          </cell>
          <cell r="L66">
            <v>828505</v>
          </cell>
          <cell r="Z66">
            <v>828505</v>
          </cell>
          <cell r="AA66">
            <v>0</v>
          </cell>
          <cell r="AB66">
            <v>828505</v>
          </cell>
          <cell r="AC66">
            <v>720439.13</v>
          </cell>
          <cell r="AD66">
            <v>108065.87</v>
          </cell>
          <cell r="AE66">
            <v>0</v>
          </cell>
          <cell r="AF66">
            <v>4936496.1100000003</v>
          </cell>
          <cell r="BG66">
            <v>1428460.9700000002</v>
          </cell>
          <cell r="BH66">
            <v>0</v>
          </cell>
          <cell r="BI66">
            <v>0</v>
          </cell>
          <cell r="BK66">
            <v>818508.07</v>
          </cell>
          <cell r="BR66">
            <v>3541.17</v>
          </cell>
          <cell r="BS66">
            <v>0</v>
          </cell>
          <cell r="BT66">
            <v>3541.17</v>
          </cell>
          <cell r="BV66">
            <v>814966.89999999991</v>
          </cell>
          <cell r="BY66">
            <v>212619.06000000003</v>
          </cell>
          <cell r="CB66">
            <v>216131.74</v>
          </cell>
        </row>
        <row r="68">
          <cell r="B68" t="str">
            <v>CEASPUE-PE-AP-02-2004-61</v>
          </cell>
          <cell r="C68">
            <v>38331</v>
          </cell>
          <cell r="D68">
            <v>38331</v>
          </cell>
          <cell r="E68" t="str">
            <v>CONSTRUCCION DE TANQUE SUPERFICIAL PARA EL SISTEMA DE AGUA POTABLE EN LA LOCALIDAD DE MORELOS, MASCARILLAS, PAPALOAPAN Y TACOTALPAN, MUNICIPIO DE HUEYTAMALCO</v>
          </cell>
          <cell r="F68" t="str">
            <v>HUEYTAMALCO</v>
          </cell>
          <cell r="G68" t="str">
            <v>MASCARILLAS</v>
          </cell>
          <cell r="I68">
            <v>0</v>
          </cell>
          <cell r="J68">
            <v>143810</v>
          </cell>
          <cell r="K68">
            <v>0</v>
          </cell>
          <cell r="L68">
            <v>143810</v>
          </cell>
          <cell r="M68" t="str">
            <v>SF-DIP-AI-800/2004</v>
          </cell>
          <cell r="N68">
            <v>38322</v>
          </cell>
          <cell r="O68">
            <v>38329</v>
          </cell>
          <cell r="R68">
            <v>0</v>
          </cell>
          <cell r="U68">
            <v>143810</v>
          </cell>
          <cell r="X68">
            <v>0</v>
          </cell>
          <cell r="Y68">
            <v>143810</v>
          </cell>
          <cell r="Z68">
            <v>143810</v>
          </cell>
          <cell r="AB68">
            <v>143810</v>
          </cell>
          <cell r="AC68">
            <v>125052.173</v>
          </cell>
          <cell r="AD68">
            <v>18757.830000000002</v>
          </cell>
          <cell r="AF68">
            <v>143810.003</v>
          </cell>
          <cell r="AG68">
            <v>38331</v>
          </cell>
          <cell r="AH68">
            <v>38352</v>
          </cell>
          <cell r="AI68">
            <v>21</v>
          </cell>
          <cell r="AJ68" t="str">
            <v>SERGIO ZAMORA PEREZ</v>
          </cell>
          <cell r="AK68" t="str">
            <v>01 23232 47411crecencio</v>
          </cell>
          <cell r="AL68" t="str">
            <v>ING.SERGIO ZAMORA PEREZ</v>
          </cell>
          <cell r="AM68" t="str">
            <v>MORELOS Y PLUTARCO ELIAS CALLES S/N (JARDINES DE TEZIUTLAN)BARRIO DE AHUATENO, TEZIUTLAN, PUE.</v>
          </cell>
          <cell r="AN68" t="str">
            <v>A.D.</v>
          </cell>
          <cell r="AO68">
            <v>43143</v>
          </cell>
          <cell r="AP68" t="str">
            <v>5839-5486-001610</v>
          </cell>
          <cell r="AQ68">
            <v>38331</v>
          </cell>
          <cell r="AR68" t="str">
            <v>AFIANZADORA INSURGENTES, S.A. DE C.V.</v>
          </cell>
          <cell r="AS68">
            <v>14381</v>
          </cell>
          <cell r="AT68" t="str">
            <v>5839-5486-001611</v>
          </cell>
          <cell r="AU68">
            <v>38331</v>
          </cell>
          <cell r="AV68" t="str">
            <v>AFIANZADORA INSURGENTES, S.A. DE C.V.</v>
          </cell>
          <cell r="BA68">
            <v>775</v>
          </cell>
          <cell r="BB68">
            <v>38331</v>
          </cell>
          <cell r="BC68" t="str">
            <v>A.G.4489/04</v>
          </cell>
          <cell r="BD68">
            <v>38335</v>
          </cell>
          <cell r="BE68" t="str">
            <v>30 % ANTIC.</v>
          </cell>
          <cell r="BF68" t="str">
            <v>O.K.</v>
          </cell>
          <cell r="BK68">
            <v>43143</v>
          </cell>
          <cell r="BO68">
            <v>43143</v>
          </cell>
          <cell r="BP68">
            <v>100667.003</v>
          </cell>
          <cell r="BQ68">
            <v>100667.003</v>
          </cell>
          <cell r="BT68">
            <v>0</v>
          </cell>
          <cell r="BV68">
            <v>43143</v>
          </cell>
          <cell r="BW68">
            <v>43143</v>
          </cell>
          <cell r="CA68">
            <v>37515.65</v>
          </cell>
          <cell r="CB68">
            <v>37515.65</v>
          </cell>
        </row>
        <row r="69"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C69" t="str">
            <v>.</v>
          </cell>
          <cell r="AP69" t="str">
            <v>GR 62771</v>
          </cell>
          <cell r="AT69" t="str">
            <v>GR 62772</v>
          </cell>
          <cell r="BE69">
            <v>1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O69">
            <v>43143</v>
          </cell>
          <cell r="BP69">
            <v>100667.003</v>
          </cell>
          <cell r="BQ69">
            <v>100667.003</v>
          </cell>
          <cell r="BR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43143</v>
          </cell>
          <cell r="BX69">
            <v>0.3</v>
          </cell>
          <cell r="BY69">
            <v>0</v>
          </cell>
          <cell r="CA69">
            <v>37515.65</v>
          </cell>
        </row>
        <row r="76">
          <cell r="BG76">
            <v>1642730.1155000001</v>
          </cell>
        </row>
        <row r="77">
          <cell r="B77" t="str">
            <v>CEASPUE-PI-AP-03-2004-19</v>
          </cell>
          <cell r="D77">
            <v>38197</v>
          </cell>
          <cell r="E77" t="str">
            <v>AMPLIACION DEL SISTEMA DE AGUA POTABLE (SEGUNDA ETAPA) EN LA LOCALIDAD DE LEACAMAN,  MUUNICIPIO DE HUEHUETLA</v>
          </cell>
          <cell r="F77" t="str">
            <v>HUEHUETLA</v>
          </cell>
          <cell r="G77" t="str">
            <v>LEACAMAN</v>
          </cell>
          <cell r="H77" t="str">
            <v>AGUA POTABLE</v>
          </cell>
          <cell r="I77">
            <v>139608</v>
          </cell>
          <cell r="J77">
            <v>0</v>
          </cell>
          <cell r="K77">
            <v>0</v>
          </cell>
          <cell r="L77">
            <v>139608</v>
          </cell>
          <cell r="M77" t="str">
            <v>SF-DIP-AI-359/2004</v>
          </cell>
          <cell r="N77">
            <v>38166</v>
          </cell>
          <cell r="O77">
            <v>38182</v>
          </cell>
          <cell r="R77">
            <v>139608</v>
          </cell>
          <cell r="U77">
            <v>0</v>
          </cell>
          <cell r="X77">
            <v>0</v>
          </cell>
          <cell r="Y77">
            <v>139608</v>
          </cell>
          <cell r="Z77">
            <v>139608</v>
          </cell>
          <cell r="AB77">
            <v>139608</v>
          </cell>
          <cell r="AC77">
            <v>121398.26</v>
          </cell>
          <cell r="AD77">
            <v>18209.740000000002</v>
          </cell>
          <cell r="AF77">
            <v>139608</v>
          </cell>
          <cell r="AG77">
            <v>38197</v>
          </cell>
          <cell r="AH77">
            <v>38227</v>
          </cell>
          <cell r="AI77">
            <v>30</v>
          </cell>
          <cell r="AJ77" t="str">
            <v>PROYECTOS CONSULTORIA Y CONSTRUCCION DE ORIENTE, S.A. DE C.V.</v>
          </cell>
          <cell r="AL77" t="str">
            <v>ING. JAIME ELIEZER MATUTE GOMEZ</v>
          </cell>
          <cell r="AM77" t="str">
            <v>AV. 27 ORIENTE No. 3016 COL. 6 DE ENERO (ALSESECA), PUEBLA, PUE.</v>
          </cell>
          <cell r="AN77" t="str">
            <v>A.D.</v>
          </cell>
          <cell r="AO77" t="str">
            <v>N/A</v>
          </cell>
          <cell r="AS77">
            <v>13960.8</v>
          </cell>
          <cell r="AT77" t="str">
            <v>000314A50204</v>
          </cell>
          <cell r="AU77">
            <v>38197</v>
          </cell>
          <cell r="AV77" t="str">
            <v>FIANZAS COMERCIAL AMERICA, S.A.</v>
          </cell>
          <cell r="AW77">
            <v>13960.8</v>
          </cell>
          <cell r="AX77" t="str">
            <v>000314A50204</v>
          </cell>
          <cell r="AY77">
            <v>38197</v>
          </cell>
          <cell r="AZ77" t="str">
            <v>FIANZAS COMERCIAL AMERICA, S.A.</v>
          </cell>
          <cell r="BE77" t="str">
            <v>30 % ANTIC.</v>
          </cell>
          <cell r="BF77" t="str">
            <v>O.K.</v>
          </cell>
          <cell r="BK77">
            <v>0</v>
          </cell>
          <cell r="BO77">
            <v>0</v>
          </cell>
          <cell r="BP77">
            <v>139608</v>
          </cell>
          <cell r="BQ77">
            <v>139608</v>
          </cell>
          <cell r="BT77">
            <v>0</v>
          </cell>
          <cell r="BV77">
            <v>0</v>
          </cell>
          <cell r="BW77">
            <v>0</v>
          </cell>
          <cell r="CA77">
            <v>0</v>
          </cell>
          <cell r="CB77">
            <v>0</v>
          </cell>
        </row>
        <row r="78"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A78">
            <v>0</v>
          </cell>
          <cell r="AC78" t="str">
            <v>.</v>
          </cell>
          <cell r="BA78">
            <v>493</v>
          </cell>
          <cell r="BB78">
            <v>38217</v>
          </cell>
          <cell r="BC78" t="str">
            <v>A.G.3230/04</v>
          </cell>
          <cell r="BD78">
            <v>38218</v>
          </cell>
          <cell r="BE78">
            <v>1</v>
          </cell>
          <cell r="BG78">
            <v>93893.84</v>
          </cell>
          <cell r="BI78">
            <v>0</v>
          </cell>
          <cell r="BJ78">
            <v>93893.84</v>
          </cell>
          <cell r="BK78">
            <v>107977.92</v>
          </cell>
          <cell r="BO78">
            <v>107977.92</v>
          </cell>
          <cell r="BP78">
            <v>31630.080000000002</v>
          </cell>
          <cell r="BQ78">
            <v>31630.080000000002</v>
          </cell>
          <cell r="BR78">
            <v>469.47</v>
          </cell>
          <cell r="BT78">
            <v>469.47</v>
          </cell>
          <cell r="BU78">
            <v>469.47</v>
          </cell>
          <cell r="BV78">
            <v>107508.45</v>
          </cell>
          <cell r="BW78">
            <v>107508.45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176322</v>
          </cell>
          <cell r="CD78">
            <v>38224</v>
          </cell>
        </row>
        <row r="79">
          <cell r="E79" t="str">
            <v>PROYECTOS CONSULTORIA Y CONSTRUCCION DE ORIENTE, S.A. DE C.V.</v>
          </cell>
          <cell r="BA79">
            <v>498</v>
          </cell>
          <cell r="BB79">
            <v>38230</v>
          </cell>
          <cell r="BC79" t="str">
            <v>A.G.3407/04</v>
          </cell>
          <cell r="BD79">
            <v>38237</v>
          </cell>
          <cell r="BE79" t="str">
            <v>2 F</v>
          </cell>
          <cell r="BG79">
            <v>27492.14</v>
          </cell>
          <cell r="BI79">
            <v>0</v>
          </cell>
          <cell r="BJ79">
            <v>27492.14</v>
          </cell>
          <cell r="BK79">
            <v>31615.96</v>
          </cell>
          <cell r="BO79">
            <v>139593.88</v>
          </cell>
          <cell r="BP79">
            <v>14.120000000002619</v>
          </cell>
          <cell r="BQ79">
            <v>14.120000000002619</v>
          </cell>
          <cell r="BR79">
            <v>137.46</v>
          </cell>
          <cell r="BT79">
            <v>137.46</v>
          </cell>
          <cell r="BU79">
            <v>606.93000000000006</v>
          </cell>
          <cell r="BV79">
            <v>31478.5</v>
          </cell>
          <cell r="BW79">
            <v>138986.95000000001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177234</v>
          </cell>
          <cell r="CD79">
            <v>38244</v>
          </cell>
        </row>
        <row r="82">
          <cell r="B82" t="str">
            <v>CEASPUE-PI-AP-02-2004-18</v>
          </cell>
          <cell r="D82">
            <v>38197</v>
          </cell>
          <cell r="E82" t="str">
            <v>AMPLIACION DEL SISTEMA DE AGUA POTABEL, (SEGUNDA ETAPA) EN LA LOCALIDAD DE LIPUNTAHUACA, MUNICIPIO DE HUEHUETLA</v>
          </cell>
          <cell r="F82" t="str">
            <v>HUEHUETLA</v>
          </cell>
          <cell r="G82" t="str">
            <v>LIPUNTAHUACA</v>
          </cell>
          <cell r="H82" t="str">
            <v>AGUA POTABLE</v>
          </cell>
          <cell r="I82">
            <v>79101</v>
          </cell>
          <cell r="J82">
            <v>0</v>
          </cell>
          <cell r="K82">
            <v>0</v>
          </cell>
          <cell r="L82">
            <v>79101</v>
          </cell>
          <cell r="M82" t="str">
            <v>SF-DIP-AI-360/2004</v>
          </cell>
          <cell r="N82">
            <v>38166</v>
          </cell>
          <cell r="O82">
            <v>38182</v>
          </cell>
          <cell r="R82">
            <v>79101</v>
          </cell>
          <cell r="U82">
            <v>0</v>
          </cell>
          <cell r="X82">
            <v>0</v>
          </cell>
          <cell r="Y82">
            <v>79101</v>
          </cell>
          <cell r="Z82">
            <v>79101</v>
          </cell>
          <cell r="AB82">
            <v>79101</v>
          </cell>
          <cell r="AC82">
            <v>68783.48</v>
          </cell>
          <cell r="AD82">
            <v>10317.52</v>
          </cell>
          <cell r="AF82">
            <v>79101</v>
          </cell>
          <cell r="AG82">
            <v>38197</v>
          </cell>
          <cell r="AH82">
            <v>38227</v>
          </cell>
          <cell r="AI82">
            <v>30</v>
          </cell>
          <cell r="AJ82" t="str">
            <v>PROYECTOS CONSULTORIA Y CONSTRUCCION DE ORIENTE, S.A. DE C.V.</v>
          </cell>
          <cell r="AL82" t="str">
            <v>ING. JAIME ELIEZER MATUTE GOMEZ</v>
          </cell>
          <cell r="AM82" t="str">
            <v>AV. 27 ORIENTE No. 3016 COL. 6 DE ENERO (ALSESECA), PUEBLA, PUE.</v>
          </cell>
          <cell r="AN82" t="str">
            <v>A.D.</v>
          </cell>
          <cell r="AO82" t="str">
            <v>N/A</v>
          </cell>
          <cell r="AS82">
            <v>7910.1</v>
          </cell>
          <cell r="AT82" t="str">
            <v>000316A50204</v>
          </cell>
          <cell r="AU82">
            <v>38197</v>
          </cell>
          <cell r="AV82" t="str">
            <v>FIANZAS COMERCIAL AMERICA, S.A.</v>
          </cell>
          <cell r="AW82">
            <v>7910.1</v>
          </cell>
          <cell r="AX82" t="str">
            <v>000316A50204</v>
          </cell>
          <cell r="AY82">
            <v>38197</v>
          </cell>
          <cell r="AZ82" t="str">
            <v>FIANZAS COMERCIAL AMERICA, S.A.</v>
          </cell>
          <cell r="BE82" t="str">
            <v>30 % ANTIC.</v>
          </cell>
          <cell r="BF82" t="str">
            <v>O.K.</v>
          </cell>
          <cell r="BK82">
            <v>0</v>
          </cell>
          <cell r="BO82">
            <v>0</v>
          </cell>
          <cell r="BP82">
            <v>79101</v>
          </cell>
          <cell r="BQ82">
            <v>79101</v>
          </cell>
          <cell r="BT82">
            <v>0</v>
          </cell>
          <cell r="BV82">
            <v>0</v>
          </cell>
          <cell r="BW82">
            <v>0</v>
          </cell>
          <cell r="CA82">
            <v>0</v>
          </cell>
          <cell r="CB82">
            <v>0</v>
          </cell>
        </row>
        <row r="83"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AA83">
            <v>0</v>
          </cell>
          <cell r="AC83" t="str">
            <v>.</v>
          </cell>
          <cell r="BA83">
            <v>495</v>
          </cell>
          <cell r="BB83">
            <v>38217</v>
          </cell>
          <cell r="BC83" t="str">
            <v>A.G.3231/04</v>
          </cell>
          <cell r="BD83">
            <v>38218</v>
          </cell>
          <cell r="BE83">
            <v>1</v>
          </cell>
          <cell r="BG83">
            <v>56766.55</v>
          </cell>
          <cell r="BI83">
            <v>0</v>
          </cell>
          <cell r="BJ83">
            <v>56766.55</v>
          </cell>
          <cell r="BK83">
            <v>65281.53</v>
          </cell>
          <cell r="BO83">
            <v>65281.53</v>
          </cell>
          <cell r="BP83">
            <v>13819.470000000001</v>
          </cell>
          <cell r="BQ83">
            <v>13819.470000000001</v>
          </cell>
          <cell r="BR83">
            <v>283.83</v>
          </cell>
          <cell r="BT83">
            <v>283.83</v>
          </cell>
          <cell r="BU83">
            <v>283.83</v>
          </cell>
          <cell r="BV83">
            <v>64997.7</v>
          </cell>
          <cell r="BW83">
            <v>64997.7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176319</v>
          </cell>
          <cell r="CD83">
            <v>38224</v>
          </cell>
        </row>
        <row r="84">
          <cell r="E84" t="str">
            <v>PROYECTOS CONSULTORIA Y CONSTRUCCION DE ORIENTE, S.A. DE C.V.</v>
          </cell>
          <cell r="BA84">
            <v>500</v>
          </cell>
          <cell r="BB84">
            <v>38230</v>
          </cell>
          <cell r="BC84" t="str">
            <v>A.G.3408/04</v>
          </cell>
          <cell r="BD84">
            <v>38237</v>
          </cell>
          <cell r="BE84" t="str">
            <v>2 F</v>
          </cell>
          <cell r="BG84">
            <v>12015.57</v>
          </cell>
          <cell r="BI84">
            <v>0</v>
          </cell>
          <cell r="BJ84">
            <v>12015.57</v>
          </cell>
          <cell r="BK84">
            <v>13817.91</v>
          </cell>
          <cell r="BO84">
            <v>79099.44</v>
          </cell>
          <cell r="BP84">
            <v>1.5600000000013097</v>
          </cell>
          <cell r="BQ84">
            <v>1.5600000000013097</v>
          </cell>
          <cell r="BR84">
            <v>60.08</v>
          </cell>
          <cell r="BT84">
            <v>60.08</v>
          </cell>
          <cell r="BU84">
            <v>343.90999999999997</v>
          </cell>
          <cell r="BV84">
            <v>13757.83</v>
          </cell>
          <cell r="BW84">
            <v>78755.53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177233</v>
          </cell>
          <cell r="CD84">
            <v>38244</v>
          </cell>
        </row>
        <row r="87">
          <cell r="B87" t="str">
            <v>CEASPUE-PI-AP-01-2004-17</v>
          </cell>
          <cell r="D87">
            <v>38197</v>
          </cell>
          <cell r="E87" t="str">
            <v>AMPLIACION DEL SISTEMA DE AGUA POTABLE EN LA LOCALIDAD DE XONALPU, MUNICIPIO DE HUEHUETLA</v>
          </cell>
          <cell r="F87" t="str">
            <v>HUEHUETLA</v>
          </cell>
          <cell r="G87" t="str">
            <v>XONALPU</v>
          </cell>
          <cell r="H87" t="str">
            <v>AGUA POTABLE</v>
          </cell>
          <cell r="I87">
            <v>85824</v>
          </cell>
          <cell r="J87">
            <v>0</v>
          </cell>
          <cell r="K87">
            <v>0</v>
          </cell>
          <cell r="L87">
            <v>85824</v>
          </cell>
          <cell r="M87" t="str">
            <v>SF-DIP-AI-361/2004</v>
          </cell>
          <cell r="N87">
            <v>38166</v>
          </cell>
          <cell r="O87">
            <v>38182</v>
          </cell>
          <cell r="R87">
            <v>85824</v>
          </cell>
          <cell r="U87">
            <v>0</v>
          </cell>
          <cell r="X87">
            <v>0</v>
          </cell>
          <cell r="Y87">
            <v>85824</v>
          </cell>
          <cell r="Z87">
            <v>85824</v>
          </cell>
          <cell r="AB87">
            <v>85824</v>
          </cell>
          <cell r="AC87">
            <v>74629.570000000007</v>
          </cell>
          <cell r="AD87">
            <v>11194.44</v>
          </cell>
          <cell r="AF87">
            <v>85824.000000000015</v>
          </cell>
          <cell r="AG87">
            <v>38197</v>
          </cell>
          <cell r="AH87">
            <v>38227</v>
          </cell>
          <cell r="AI87">
            <v>30</v>
          </cell>
          <cell r="AJ87" t="str">
            <v>PROYECTOS CONSULTORIA Y CONSTRUCCION DE ORIENTE, S.A. DE C.V.</v>
          </cell>
          <cell r="AL87" t="str">
            <v>ING. JAIME ELIEZER MATUTE GOMEZ</v>
          </cell>
          <cell r="AM87" t="str">
            <v>AV. 27 ORIENTE No. 3016 COL. 6 DE ENERO (ALSESECA), PUEBLA, PUE.</v>
          </cell>
          <cell r="AN87" t="str">
            <v>A.D.</v>
          </cell>
          <cell r="AO87" t="str">
            <v>N/A</v>
          </cell>
          <cell r="AS87">
            <v>8582.4</v>
          </cell>
          <cell r="AT87" t="str">
            <v>000315A50204</v>
          </cell>
          <cell r="AU87">
            <v>38197</v>
          </cell>
          <cell r="AV87" t="str">
            <v>FIANZAS COMERCIAL AMERICA, S.A.</v>
          </cell>
          <cell r="AW87">
            <v>8582.4</v>
          </cell>
          <cell r="AX87" t="str">
            <v>000315A50204</v>
          </cell>
          <cell r="AY87">
            <v>38197</v>
          </cell>
          <cell r="AZ87" t="str">
            <v>FIANZAS COMERCIAL AMERICA, S.A.</v>
          </cell>
          <cell r="BE87" t="str">
            <v>30 % ANTIC.</v>
          </cell>
          <cell r="BF87" t="str">
            <v>O.K.</v>
          </cell>
          <cell r="BK87">
            <v>0</v>
          </cell>
          <cell r="BO87">
            <v>0</v>
          </cell>
          <cell r="BP87">
            <v>85824.000000000015</v>
          </cell>
          <cell r="BQ87">
            <v>85824.000000000015</v>
          </cell>
          <cell r="BT87">
            <v>0</v>
          </cell>
          <cell r="BV87">
            <v>0</v>
          </cell>
          <cell r="BW87">
            <v>0</v>
          </cell>
          <cell r="CA87">
            <v>0</v>
          </cell>
          <cell r="CB87">
            <v>0</v>
          </cell>
        </row>
        <row r="88"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AA88">
            <v>0</v>
          </cell>
          <cell r="AC88" t="str">
            <v>.</v>
          </cell>
          <cell r="BA88">
            <v>494</v>
          </cell>
          <cell r="BB88">
            <v>38217</v>
          </cell>
          <cell r="BC88" t="str">
            <v>A.G.3232/04</v>
          </cell>
          <cell r="BD88">
            <v>38218</v>
          </cell>
          <cell r="BE88">
            <v>1</v>
          </cell>
          <cell r="BG88">
            <v>54382.55</v>
          </cell>
          <cell r="BI88">
            <v>0</v>
          </cell>
          <cell r="BJ88">
            <v>54382.55</v>
          </cell>
          <cell r="BK88">
            <v>62539.93</v>
          </cell>
          <cell r="BO88">
            <v>62539.93</v>
          </cell>
          <cell r="BP88">
            <v>23284.070000000014</v>
          </cell>
          <cell r="BQ88">
            <v>23284.070000000014</v>
          </cell>
          <cell r="BR88">
            <v>271.91000000000003</v>
          </cell>
          <cell r="BT88">
            <v>271.91000000000003</v>
          </cell>
          <cell r="BU88">
            <v>271.91000000000003</v>
          </cell>
          <cell r="BV88">
            <v>62268.02</v>
          </cell>
          <cell r="BW88">
            <v>62268.02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176320</v>
          </cell>
          <cell r="CD88">
            <v>38224</v>
          </cell>
        </row>
        <row r="89">
          <cell r="E89" t="str">
            <v>PROYECTOS CONSULTORIA Y CONSTRUCCION DE ORIENTE, S.A. DE C.V.</v>
          </cell>
          <cell r="BA89">
            <v>499</v>
          </cell>
          <cell r="BB89">
            <v>38230</v>
          </cell>
          <cell r="BC89" t="str">
            <v>A.G.3409/04</v>
          </cell>
          <cell r="BD89">
            <v>38237</v>
          </cell>
          <cell r="BE89" t="str">
            <v>2 F</v>
          </cell>
          <cell r="BG89">
            <v>20246.91</v>
          </cell>
          <cell r="BI89">
            <v>0</v>
          </cell>
          <cell r="BJ89">
            <v>20246.91</v>
          </cell>
          <cell r="BK89">
            <v>23283.95</v>
          </cell>
          <cell r="BO89">
            <v>85823.88</v>
          </cell>
          <cell r="BP89">
            <v>0.12000000001353328</v>
          </cell>
          <cell r="BQ89">
            <v>0.12000000001353328</v>
          </cell>
          <cell r="BR89">
            <v>101.23</v>
          </cell>
          <cell r="BT89">
            <v>101.23</v>
          </cell>
          <cell r="BU89">
            <v>373.14000000000004</v>
          </cell>
          <cell r="BV89">
            <v>23182.720000000001</v>
          </cell>
          <cell r="BW89">
            <v>85450.739999999991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177232</v>
          </cell>
          <cell r="CD89">
            <v>38244</v>
          </cell>
        </row>
        <row r="92">
          <cell r="B92" t="str">
            <v>CEASPUE-PI-AP-08-2004-24</v>
          </cell>
          <cell r="D92">
            <v>38197</v>
          </cell>
          <cell r="E92" t="str">
            <v>AMPLIACION DEL SISTEMA DE AGUA POTABLE EN LA LOCALIDAD DE TECPANTCZACUALCO, MUNICIPIO DE AJALPAN</v>
          </cell>
          <cell r="F92" t="str">
            <v>AJALPAN</v>
          </cell>
          <cell r="G92" t="str">
            <v>TECPANTZACUALCO</v>
          </cell>
          <cell r="H92" t="str">
            <v>AGUA POTABLE</v>
          </cell>
          <cell r="I92">
            <v>206926</v>
          </cell>
          <cell r="J92">
            <v>0</v>
          </cell>
          <cell r="K92">
            <v>0</v>
          </cell>
          <cell r="L92">
            <v>206926</v>
          </cell>
          <cell r="M92" t="str">
            <v>SF-DIP-AI-370/2004</v>
          </cell>
          <cell r="N92">
            <v>38166</v>
          </cell>
          <cell r="O92">
            <v>38182</v>
          </cell>
          <cell r="R92">
            <v>206926</v>
          </cell>
          <cell r="U92">
            <v>0</v>
          </cell>
          <cell r="X92">
            <v>0</v>
          </cell>
          <cell r="Y92">
            <v>206926</v>
          </cell>
          <cell r="Z92">
            <v>206926</v>
          </cell>
          <cell r="AB92">
            <v>206926</v>
          </cell>
          <cell r="AC92">
            <v>179935.65</v>
          </cell>
          <cell r="AD92">
            <v>26990.35</v>
          </cell>
          <cell r="AF92">
            <v>206926</v>
          </cell>
          <cell r="AG92">
            <v>38197</v>
          </cell>
          <cell r="AH92">
            <v>38227</v>
          </cell>
          <cell r="AI92">
            <v>30</v>
          </cell>
          <cell r="AJ92" t="str">
            <v>LORA, S.A. DE C.V.</v>
          </cell>
          <cell r="AL92" t="str">
            <v>ARQ. PEDRO LORA TELLEZ</v>
          </cell>
          <cell r="AM92" t="str">
            <v>PRIV. 18 SUR No. 1814-7 COL. VILLA CARMEL, DE LA CIUDAD DE PUEBLA, PUE.</v>
          </cell>
          <cell r="AN92" t="str">
            <v>A.D.</v>
          </cell>
          <cell r="AO92" t="str">
            <v>N/A</v>
          </cell>
          <cell r="AS92">
            <v>20692.599999999999</v>
          </cell>
          <cell r="AT92" t="str">
            <v>5276-1182-003712</v>
          </cell>
          <cell r="AU92">
            <v>38197</v>
          </cell>
          <cell r="AV92" t="str">
            <v>AFIANZADORA INSURGENTES, S.A. DE C.V.</v>
          </cell>
          <cell r="AW92">
            <v>20692.599999999999</v>
          </cell>
          <cell r="AX92" t="str">
            <v>5276-1182-003712</v>
          </cell>
          <cell r="AY92">
            <v>38197</v>
          </cell>
          <cell r="AZ92" t="str">
            <v>AFIANZADORA INSURGENTES, S.A. DE C.V.</v>
          </cell>
          <cell r="BE92" t="str">
            <v>30 % ANTIC.</v>
          </cell>
          <cell r="BF92" t="str">
            <v>O.K.</v>
          </cell>
          <cell r="BK92">
            <v>0</v>
          </cell>
          <cell r="BO92">
            <v>0</v>
          </cell>
          <cell r="BP92">
            <v>206926</v>
          </cell>
          <cell r="BQ92">
            <v>206926</v>
          </cell>
          <cell r="BT92">
            <v>0</v>
          </cell>
          <cell r="BV92">
            <v>0</v>
          </cell>
          <cell r="BW92">
            <v>0</v>
          </cell>
          <cell r="CA92">
            <v>0</v>
          </cell>
          <cell r="CB92">
            <v>0</v>
          </cell>
        </row>
        <row r="93"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AA93">
            <v>0</v>
          </cell>
          <cell r="AC93" t="str">
            <v>.</v>
          </cell>
          <cell r="AT93" t="str">
            <v>JT 594901</v>
          </cell>
          <cell r="AX93" t="str">
            <v>JT 594901</v>
          </cell>
          <cell r="BA93">
            <v>184</v>
          </cell>
          <cell r="BB93">
            <v>38211</v>
          </cell>
          <cell r="BC93" t="str">
            <v>A.G.3165/04</v>
          </cell>
          <cell r="BD93">
            <v>38215</v>
          </cell>
          <cell r="BE93" t="str">
            <v>1 F</v>
          </cell>
          <cell r="BG93">
            <v>179935.65</v>
          </cell>
          <cell r="BI93">
            <v>0</v>
          </cell>
          <cell r="BJ93">
            <v>179935.65</v>
          </cell>
          <cell r="BK93">
            <v>206926</v>
          </cell>
          <cell r="BO93">
            <v>206926</v>
          </cell>
          <cell r="BP93">
            <v>0</v>
          </cell>
          <cell r="BQ93">
            <v>0</v>
          </cell>
          <cell r="BR93">
            <v>899.68</v>
          </cell>
          <cell r="BT93">
            <v>899.68</v>
          </cell>
          <cell r="BU93">
            <v>899.68</v>
          </cell>
          <cell r="BV93">
            <v>206026.32</v>
          </cell>
          <cell r="BW93">
            <v>206026.32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176321</v>
          </cell>
          <cell r="CD93">
            <v>38224</v>
          </cell>
        </row>
        <row r="94">
          <cell r="E94" t="str">
            <v>LORA, S.A. DE C.V.</v>
          </cell>
        </row>
        <row r="97">
          <cell r="B97" t="str">
            <v>CEASPUE-PI-AP-04-2004-20</v>
          </cell>
          <cell r="D97">
            <v>38197</v>
          </cell>
          <cell r="E97" t="str">
            <v>AMPLIACION DEL SISTEMA DE AGUA POTABLE EN LA LOCALIDAD DE XOCHITZINGA, MUNICIPIO DE AJALPAN</v>
          </cell>
          <cell r="F97" t="str">
            <v>AJALPAN</v>
          </cell>
          <cell r="G97" t="str">
            <v>XOCHITZINGA</v>
          </cell>
          <cell r="H97" t="str">
            <v>AGUA POTABLE</v>
          </cell>
          <cell r="I97">
            <v>217058</v>
          </cell>
          <cell r="J97">
            <v>0</v>
          </cell>
          <cell r="K97">
            <v>0</v>
          </cell>
          <cell r="L97">
            <v>217058</v>
          </cell>
          <cell r="M97" t="str">
            <v>SF-DIP-AI-366/2004</v>
          </cell>
          <cell r="N97">
            <v>38166</v>
          </cell>
          <cell r="O97">
            <v>38182</v>
          </cell>
          <cell r="R97">
            <v>217058</v>
          </cell>
          <cell r="U97">
            <v>0</v>
          </cell>
          <cell r="X97">
            <v>0</v>
          </cell>
          <cell r="Y97">
            <v>217058</v>
          </cell>
          <cell r="Z97">
            <v>217058</v>
          </cell>
          <cell r="AB97">
            <v>217058</v>
          </cell>
          <cell r="AC97">
            <v>188746.09</v>
          </cell>
          <cell r="AD97">
            <v>28311.91</v>
          </cell>
          <cell r="AF97">
            <v>217058</v>
          </cell>
          <cell r="AG97">
            <v>38197</v>
          </cell>
          <cell r="AH97">
            <v>38227</v>
          </cell>
          <cell r="AI97">
            <v>30</v>
          </cell>
          <cell r="AJ97" t="str">
            <v>GRUPO GARHER, S.A. DE C.V.</v>
          </cell>
          <cell r="AL97" t="str">
            <v>ING. SECUNDINO JOSE FRANCISCO HERRERA FUENTES</v>
          </cell>
          <cell r="AM97" t="str">
            <v>5 SUR NO. 3305-5 COL. CHULA VISTA DE LA CIUDAD DE PUEBLA, S.A. DE C.V.</v>
          </cell>
          <cell r="AN97" t="str">
            <v>A.D.</v>
          </cell>
          <cell r="AO97" t="str">
            <v>N/A</v>
          </cell>
          <cell r="AS97">
            <v>21705.8</v>
          </cell>
          <cell r="AT97" t="str">
            <v>5276-4300-006579</v>
          </cell>
          <cell r="AU97">
            <v>38197</v>
          </cell>
          <cell r="AV97" t="str">
            <v>AFIANZADORA INSURGENTES, S.A. DE C.V.</v>
          </cell>
          <cell r="AW97">
            <v>21705.8</v>
          </cell>
          <cell r="AX97" t="str">
            <v>5276-4300-006579</v>
          </cell>
          <cell r="AY97">
            <v>38197</v>
          </cell>
          <cell r="AZ97" t="str">
            <v>AFIANZADORA INSURGENTES, S.A. DE C.V.</v>
          </cell>
          <cell r="BE97" t="str">
            <v>30 % ANTIC.</v>
          </cell>
          <cell r="BF97" t="str">
            <v>O.K.</v>
          </cell>
          <cell r="BK97">
            <v>0</v>
          </cell>
          <cell r="BO97">
            <v>0</v>
          </cell>
          <cell r="BP97">
            <v>217058</v>
          </cell>
          <cell r="BQ97">
            <v>217058</v>
          </cell>
          <cell r="BT97">
            <v>0</v>
          </cell>
          <cell r="BV97">
            <v>0</v>
          </cell>
          <cell r="BW97">
            <v>0</v>
          </cell>
          <cell r="CA97">
            <v>0</v>
          </cell>
          <cell r="CB97">
            <v>0</v>
          </cell>
        </row>
        <row r="98"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AA98">
            <v>0</v>
          </cell>
          <cell r="AC98" t="str">
            <v>.</v>
          </cell>
          <cell r="AT98" t="str">
            <v>GQ 153804</v>
          </cell>
          <cell r="AX98" t="str">
            <v>GQ 153804</v>
          </cell>
          <cell r="BA98">
            <v>680</v>
          </cell>
          <cell r="BB98">
            <v>38211</v>
          </cell>
          <cell r="BC98" t="str">
            <v>A.G.3167/04</v>
          </cell>
          <cell r="BD98">
            <v>38215</v>
          </cell>
          <cell r="BE98">
            <v>1</v>
          </cell>
          <cell r="BG98">
            <v>103484.28</v>
          </cell>
          <cell r="BI98">
            <v>0</v>
          </cell>
          <cell r="BJ98">
            <v>103484.28</v>
          </cell>
          <cell r="BK98">
            <v>119006.92</v>
          </cell>
          <cell r="BO98">
            <v>119006.92</v>
          </cell>
          <cell r="BP98">
            <v>98051.08</v>
          </cell>
          <cell r="BQ98">
            <v>98051.08</v>
          </cell>
          <cell r="BR98">
            <v>517.41999999999996</v>
          </cell>
          <cell r="BT98">
            <v>517.41999999999996</v>
          </cell>
          <cell r="BU98">
            <v>517.41999999999996</v>
          </cell>
          <cell r="BV98">
            <v>118489.5</v>
          </cell>
          <cell r="BW98">
            <v>118489.5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176323</v>
          </cell>
          <cell r="CD98">
            <v>38224</v>
          </cell>
        </row>
        <row r="99">
          <cell r="E99" t="str">
            <v>GRUPO GARHER, S.A. DE C.V.</v>
          </cell>
          <cell r="BA99">
            <v>689</v>
          </cell>
          <cell r="BB99">
            <v>38237</v>
          </cell>
          <cell r="BC99" t="str">
            <v>A.G.3440/04</v>
          </cell>
          <cell r="BD99">
            <v>38239</v>
          </cell>
          <cell r="BE99" t="str">
            <v>2 F</v>
          </cell>
          <cell r="BG99">
            <v>85235.59</v>
          </cell>
          <cell r="BI99">
            <v>0</v>
          </cell>
          <cell r="BJ99">
            <v>85235.59</v>
          </cell>
          <cell r="BK99">
            <v>98020.93</v>
          </cell>
          <cell r="BO99">
            <v>217027.84999999998</v>
          </cell>
          <cell r="BP99">
            <v>30.150000000008731</v>
          </cell>
          <cell r="BQ99">
            <v>30.150000000008731</v>
          </cell>
          <cell r="BR99">
            <v>426.18</v>
          </cell>
          <cell r="BT99">
            <v>426.18</v>
          </cell>
          <cell r="BU99">
            <v>943.59999999999991</v>
          </cell>
          <cell r="BV99">
            <v>97594.75</v>
          </cell>
          <cell r="BW99">
            <v>216084.25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177387</v>
          </cell>
          <cell r="CD99">
            <v>38247</v>
          </cell>
        </row>
        <row r="102">
          <cell r="B102" t="str">
            <v>CEASPUE-PI-AP-05-2004-21</v>
          </cell>
          <cell r="D102">
            <v>38197</v>
          </cell>
          <cell r="E102" t="str">
            <v>AMPLIACION DEL SISTEMA DE AGUA POTABLE EN LA LOCALIDAD DE XOCHITZINGA, MUNICIPIO DE AJALPAN</v>
          </cell>
          <cell r="F102" t="str">
            <v>ZIHUAUTEUTLA</v>
          </cell>
          <cell r="G102" t="str">
            <v>CUATECHALOTLA</v>
          </cell>
          <cell r="H102" t="str">
            <v>AGUA POTABLE</v>
          </cell>
          <cell r="I102">
            <v>28279</v>
          </cell>
          <cell r="J102">
            <v>0</v>
          </cell>
          <cell r="K102">
            <v>0</v>
          </cell>
          <cell r="L102">
            <v>28279</v>
          </cell>
          <cell r="M102" t="str">
            <v>SF-DIP-AI-365/2004</v>
          </cell>
          <cell r="N102">
            <v>38166</v>
          </cell>
          <cell r="O102">
            <v>38182</v>
          </cell>
          <cell r="R102">
            <v>28279</v>
          </cell>
          <cell r="U102">
            <v>0</v>
          </cell>
          <cell r="X102">
            <v>0</v>
          </cell>
          <cell r="Y102">
            <v>28279</v>
          </cell>
          <cell r="Z102">
            <v>28279</v>
          </cell>
          <cell r="AB102">
            <v>28279</v>
          </cell>
          <cell r="AC102">
            <v>24590.43</v>
          </cell>
          <cell r="AD102">
            <v>3688.56</v>
          </cell>
          <cell r="AF102">
            <v>28278.99</v>
          </cell>
          <cell r="AG102">
            <v>38197</v>
          </cell>
          <cell r="AH102">
            <v>38227</v>
          </cell>
          <cell r="AI102">
            <v>30</v>
          </cell>
          <cell r="AJ102" t="str">
            <v>PROYECTOS Y SERVICIOS PARA LA CONSTRUCCION Y DESARROLLO AGROPECUARIO, S.A. DE C.V.</v>
          </cell>
          <cell r="AL102" t="str">
            <v>ING. GUSTAVO RODRIGUEZ VERA</v>
          </cell>
          <cell r="AM102" t="str">
            <v>PRIVADA "A" DE LA 26 ORIENTE No. 14 COL. XONACA, DE LA CIUDAD DE PUEBLA, PUE.</v>
          </cell>
          <cell r="AN102" t="str">
            <v>A.D.</v>
          </cell>
          <cell r="AO102" t="str">
            <v>N/A</v>
          </cell>
          <cell r="AS102">
            <v>21705.8</v>
          </cell>
          <cell r="AT102" t="str">
            <v>5276-0462-053207</v>
          </cell>
          <cell r="AU102">
            <v>38197</v>
          </cell>
          <cell r="AV102" t="str">
            <v>AFIANZADORA INSURGENTES, S.A. DE C.V.</v>
          </cell>
          <cell r="AW102">
            <v>21705.8</v>
          </cell>
          <cell r="AX102" t="str">
            <v>5276-0462-053207</v>
          </cell>
          <cell r="AY102">
            <v>38197</v>
          </cell>
          <cell r="AZ102" t="str">
            <v>AFIANZADORA INSURGENTES, S.A. DE C.V.</v>
          </cell>
          <cell r="BE102" t="str">
            <v>30 % ANTIC.</v>
          </cell>
          <cell r="BF102" t="str">
            <v>O.K.</v>
          </cell>
          <cell r="BK102">
            <v>0</v>
          </cell>
          <cell r="BO102">
            <v>0</v>
          </cell>
          <cell r="BP102">
            <v>28278.99</v>
          </cell>
          <cell r="BQ102">
            <v>28278.99</v>
          </cell>
          <cell r="BT102">
            <v>0</v>
          </cell>
          <cell r="BV102">
            <v>0</v>
          </cell>
          <cell r="BW102">
            <v>0</v>
          </cell>
          <cell r="CA102">
            <v>0</v>
          </cell>
          <cell r="CB102">
            <v>0</v>
          </cell>
        </row>
        <row r="103"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A103">
            <v>0</v>
          </cell>
          <cell r="AC103" t="str">
            <v>.</v>
          </cell>
          <cell r="AT103" t="str">
            <v>JT 595349</v>
          </cell>
          <cell r="AX103" t="str">
            <v>JT 595349</v>
          </cell>
          <cell r="BA103">
            <v>108</v>
          </cell>
          <cell r="BB103">
            <v>38214</v>
          </cell>
          <cell r="BC103" t="str">
            <v>A.G.3300/04</v>
          </cell>
          <cell r="BD103">
            <v>38225</v>
          </cell>
          <cell r="BE103" t="str">
            <v>1 F</v>
          </cell>
          <cell r="BG103">
            <v>24590.14</v>
          </cell>
          <cell r="BI103">
            <v>0</v>
          </cell>
          <cell r="BJ103">
            <v>24590.14</v>
          </cell>
          <cell r="BK103">
            <v>28278.66</v>
          </cell>
          <cell r="BO103">
            <v>28278.66</v>
          </cell>
          <cell r="BP103">
            <v>0.33000000000174623</v>
          </cell>
          <cell r="BQ103">
            <v>0.33000000000174623</v>
          </cell>
          <cell r="BR103">
            <v>122.95</v>
          </cell>
          <cell r="BT103">
            <v>122.95</v>
          </cell>
          <cell r="BU103">
            <v>122.95</v>
          </cell>
          <cell r="BV103">
            <v>28155.71</v>
          </cell>
          <cell r="BW103">
            <v>28155.71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177221</v>
          </cell>
          <cell r="CD103">
            <v>38244</v>
          </cell>
        </row>
        <row r="104">
          <cell r="E104" t="str">
            <v>PROYECTOS Y SERVICIOS PARA LA CONSTRUCCION Y DESARROLLO AGROPECUARIO, S.A. DE C.V.</v>
          </cell>
        </row>
        <row r="107">
          <cell r="B107" t="str">
            <v>CEASPUE-PI-AP-07-2004-23</v>
          </cell>
          <cell r="D107">
            <v>38197</v>
          </cell>
          <cell r="E107" t="str">
            <v>AMPLIACION DEL SISTEMA DE AGUA POTABLE EN LA LOCALIDAD DE LA CUMBRE, MUNICIPIO DE SAN SEBASTIAN TLACOTEPEC DE PORFIRIO DIAZ</v>
          </cell>
          <cell r="F107" t="str">
            <v>SAN SEBASTIAN TLACOTEPEC DE PORFIRIO DIAZ</v>
          </cell>
          <cell r="G107" t="str">
            <v>CUMBRE</v>
          </cell>
          <cell r="H107" t="str">
            <v>AGUA POTABLE</v>
          </cell>
          <cell r="I107">
            <v>195740</v>
          </cell>
          <cell r="J107">
            <v>0</v>
          </cell>
          <cell r="K107">
            <v>0</v>
          </cell>
          <cell r="L107">
            <v>195740</v>
          </cell>
          <cell r="M107" t="str">
            <v>SF-DIP-AI-363/2004</v>
          </cell>
          <cell r="N107">
            <v>38166</v>
          </cell>
          <cell r="O107">
            <v>38182</v>
          </cell>
          <cell r="R107">
            <v>195740</v>
          </cell>
          <cell r="U107">
            <v>0</v>
          </cell>
          <cell r="X107">
            <v>0</v>
          </cell>
          <cell r="Y107">
            <v>195740</v>
          </cell>
          <cell r="Z107">
            <v>195740</v>
          </cell>
          <cell r="AB107">
            <v>195740</v>
          </cell>
          <cell r="AC107">
            <v>170208.7</v>
          </cell>
          <cell r="AD107">
            <v>25531.300000000003</v>
          </cell>
          <cell r="AF107">
            <v>195740</v>
          </cell>
          <cell r="AG107">
            <v>38197</v>
          </cell>
          <cell r="AH107">
            <v>38227</v>
          </cell>
          <cell r="AI107">
            <v>30</v>
          </cell>
          <cell r="AJ107" t="str">
            <v>GRUPO CONSTRUCTOR TERRA, S.A. DE C.V.</v>
          </cell>
          <cell r="AL107" t="str">
            <v>ING. IVAN BUAUN AGUILAR</v>
          </cell>
          <cell r="AM107" t="str">
            <v>CALLE 10 NORTE No. 2613 BARRIO DE JESUS TLATEMPA, SAN PEDRO CHOLULA, PUEBLA.</v>
          </cell>
          <cell r="AN107" t="str">
            <v>A.D.</v>
          </cell>
          <cell r="AO107" t="str">
            <v>N/A</v>
          </cell>
          <cell r="AS107">
            <v>19574</v>
          </cell>
          <cell r="AT107">
            <v>420951</v>
          </cell>
          <cell r="AU107">
            <v>38197</v>
          </cell>
          <cell r="AV107" t="str">
            <v>FIANZAS MONTERREY, S.A.</v>
          </cell>
          <cell r="AW107">
            <v>19574</v>
          </cell>
          <cell r="AX107">
            <v>420951</v>
          </cell>
          <cell r="AY107">
            <v>38197</v>
          </cell>
          <cell r="AZ107" t="str">
            <v>FIANZAS MONTERREY, S.A.</v>
          </cell>
          <cell r="BE107" t="str">
            <v>30 % ANTIC.</v>
          </cell>
          <cell r="BF107" t="str">
            <v>O.K.</v>
          </cell>
          <cell r="BK107">
            <v>0</v>
          </cell>
          <cell r="BO107">
            <v>0</v>
          </cell>
          <cell r="BP107">
            <v>195740</v>
          </cell>
          <cell r="BQ107">
            <v>195740</v>
          </cell>
          <cell r="BT107">
            <v>0</v>
          </cell>
          <cell r="BV107">
            <v>0</v>
          </cell>
          <cell r="BW107">
            <v>0</v>
          </cell>
          <cell r="CA107">
            <v>0</v>
          </cell>
          <cell r="CB107">
            <v>0</v>
          </cell>
        </row>
        <row r="108"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0</v>
          </cell>
          <cell r="AC108" t="str">
            <v>.</v>
          </cell>
          <cell r="BA108">
            <v>468</v>
          </cell>
          <cell r="BB108">
            <v>38208</v>
          </cell>
          <cell r="BC108" t="str">
            <v>A.G.3264/04</v>
          </cell>
          <cell r="BD108">
            <v>38222</v>
          </cell>
          <cell r="BE108">
            <v>1</v>
          </cell>
          <cell r="BG108">
            <v>164695.84</v>
          </cell>
          <cell r="BI108">
            <v>0</v>
          </cell>
          <cell r="BJ108">
            <v>164695.84</v>
          </cell>
          <cell r="BK108">
            <v>189400.22</v>
          </cell>
          <cell r="BO108">
            <v>189400.22</v>
          </cell>
          <cell r="BP108">
            <v>6339.7799999999988</v>
          </cell>
          <cell r="BQ108">
            <v>6339.7799999999988</v>
          </cell>
          <cell r="BR108">
            <v>823.48</v>
          </cell>
          <cell r="BT108">
            <v>823.48</v>
          </cell>
          <cell r="BU108">
            <v>823.48</v>
          </cell>
          <cell r="BV108">
            <v>188576.74</v>
          </cell>
          <cell r="BW108">
            <v>188576.74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176338</v>
          </cell>
          <cell r="CD108">
            <v>38226</v>
          </cell>
        </row>
        <row r="109">
          <cell r="E109" t="str">
            <v>GRUPO CONSTRUCTOR TERRA, S.A. DE C.V.</v>
          </cell>
          <cell r="BA109">
            <v>470</v>
          </cell>
          <cell r="BB109">
            <v>38212</v>
          </cell>
          <cell r="BC109" t="str">
            <v>A.G.3337/04</v>
          </cell>
          <cell r="BD109">
            <v>38229</v>
          </cell>
          <cell r="BE109" t="str">
            <v>2 F</v>
          </cell>
          <cell r="BG109">
            <v>5512.86</v>
          </cell>
          <cell r="BI109">
            <v>0</v>
          </cell>
          <cell r="BJ109">
            <v>5512.86</v>
          </cell>
          <cell r="BK109">
            <v>6339.79</v>
          </cell>
          <cell r="BO109">
            <v>195740.01</v>
          </cell>
          <cell r="BP109">
            <v>-1.0000000001127773E-2</v>
          </cell>
          <cell r="BQ109">
            <v>-1.0000000001127773E-2</v>
          </cell>
          <cell r="BR109">
            <v>27.56</v>
          </cell>
          <cell r="BT109">
            <v>27.56</v>
          </cell>
          <cell r="BU109">
            <v>851.04</v>
          </cell>
          <cell r="BV109">
            <v>6312.23</v>
          </cell>
          <cell r="BW109">
            <v>194888.97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C109">
            <v>176800</v>
          </cell>
          <cell r="CD109">
            <v>38238</v>
          </cell>
        </row>
        <row r="112">
          <cell r="B112" t="str">
            <v>CEASPUE-PI-AP-06-2004-22</v>
          </cell>
          <cell r="D112">
            <v>38197</v>
          </cell>
          <cell r="E112" t="str">
            <v>AMPLIACION DEL SISTEMA DE AGUA POTABLE, (SEGUNDA ETAPA) EN LA LOCALIDAD DE HUITZILAN DE SERDAN, MUNICIPIO DE HUITZILAN DE SERDAN</v>
          </cell>
          <cell r="F112" t="str">
            <v>HUITZILAN DE SERDAN</v>
          </cell>
          <cell r="G112" t="str">
            <v>HUITZILAN DE SERDAN</v>
          </cell>
          <cell r="H112" t="str">
            <v>AGUA POTABLE</v>
          </cell>
          <cell r="I112">
            <v>66795</v>
          </cell>
          <cell r="J112">
            <v>0</v>
          </cell>
          <cell r="K112">
            <v>0</v>
          </cell>
          <cell r="L112">
            <v>66795</v>
          </cell>
          <cell r="M112" t="str">
            <v>SF-DIP-AI-364/2004</v>
          </cell>
          <cell r="N112">
            <v>38166</v>
          </cell>
          <cell r="O112">
            <v>38182</v>
          </cell>
          <cell r="R112">
            <v>66795</v>
          </cell>
          <cell r="U112">
            <v>0</v>
          </cell>
          <cell r="X112">
            <v>0</v>
          </cell>
          <cell r="Y112">
            <v>66795</v>
          </cell>
          <cell r="Z112">
            <v>66795</v>
          </cell>
          <cell r="AB112">
            <v>66795</v>
          </cell>
          <cell r="AC112">
            <v>58082.61</v>
          </cell>
          <cell r="AD112">
            <v>8712.39</v>
          </cell>
          <cell r="AF112">
            <v>66795</v>
          </cell>
          <cell r="AG112">
            <v>38197</v>
          </cell>
          <cell r="AH112">
            <v>38227</v>
          </cell>
          <cell r="AI112">
            <v>30</v>
          </cell>
          <cell r="AJ112" t="str">
            <v>PROYECTOS Y SERVICIOS PARA LA CONSTRUCCION Y DESARROLLO, S.A. DE C.V.</v>
          </cell>
          <cell r="AL112" t="str">
            <v>ING. GUSTAVO RODRIGUEZ VERA</v>
          </cell>
          <cell r="AM112" t="str">
            <v>PRIVADA "A" DE LA 26 ORIENTE No. 14 COL. XONACA, DE LA CIUDAD DE PUEBLA, PUE.</v>
          </cell>
          <cell r="AN112" t="str">
            <v>A.D.</v>
          </cell>
          <cell r="AO112" t="str">
            <v>N/A</v>
          </cell>
          <cell r="AS112">
            <v>14542</v>
          </cell>
          <cell r="AT112" t="str">
            <v>5276-0462-053206</v>
          </cell>
          <cell r="AU112">
            <v>38197</v>
          </cell>
          <cell r="AV112" t="str">
            <v>AFIANZADORA INSURGENTES, S.A. DE C.V.</v>
          </cell>
          <cell r="AW112">
            <v>14542</v>
          </cell>
          <cell r="AX112" t="str">
            <v>5276-0462-053206</v>
          </cell>
          <cell r="AY112">
            <v>38197</v>
          </cell>
          <cell r="AZ112" t="str">
            <v>AFIANZADORA INSURGENTES, S.A. DE C.V.</v>
          </cell>
          <cell r="BE112" t="str">
            <v>30 % ANTIC.</v>
          </cell>
          <cell r="BF112" t="str">
            <v>O.K.</v>
          </cell>
          <cell r="BK112">
            <v>0</v>
          </cell>
          <cell r="BO112">
            <v>0</v>
          </cell>
          <cell r="BP112">
            <v>66795</v>
          </cell>
          <cell r="BQ112">
            <v>66795</v>
          </cell>
          <cell r="BT112">
            <v>0</v>
          </cell>
          <cell r="BV112">
            <v>0</v>
          </cell>
          <cell r="BW112">
            <v>0</v>
          </cell>
          <cell r="CA112">
            <v>0</v>
          </cell>
          <cell r="CB112">
            <v>0</v>
          </cell>
        </row>
        <row r="113"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C113" t="str">
            <v>.</v>
          </cell>
          <cell r="AT113" t="str">
            <v>JT 595348</v>
          </cell>
          <cell r="AX113" t="str">
            <v>JT 595348</v>
          </cell>
          <cell r="BA113">
            <v>109</v>
          </cell>
          <cell r="BB113">
            <v>38215</v>
          </cell>
          <cell r="BC113" t="str">
            <v>A.G.3310/04</v>
          </cell>
          <cell r="BD113">
            <v>38226</v>
          </cell>
          <cell r="BE113" t="str">
            <v>1 F</v>
          </cell>
          <cell r="BG113">
            <v>58082.61</v>
          </cell>
          <cell r="BI113">
            <v>0</v>
          </cell>
          <cell r="BJ113">
            <v>58082.61</v>
          </cell>
          <cell r="BK113">
            <v>66795</v>
          </cell>
          <cell r="BO113">
            <v>66795</v>
          </cell>
          <cell r="BP113">
            <v>0</v>
          </cell>
          <cell r="BQ113">
            <v>0</v>
          </cell>
          <cell r="BR113">
            <v>290.41000000000003</v>
          </cell>
          <cell r="BT113">
            <v>290.41000000000003</v>
          </cell>
          <cell r="BU113">
            <v>290.41000000000003</v>
          </cell>
          <cell r="BV113">
            <v>66504.59</v>
          </cell>
          <cell r="BW113">
            <v>66504.59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176517</v>
          </cell>
          <cell r="CD113">
            <v>38233</v>
          </cell>
        </row>
        <row r="114">
          <cell r="E114" t="str">
            <v>PROYECTOS Y SERVICIOS PARA LA CONSTRUCCION Y DESARROLLO, S.A. DE C.V.</v>
          </cell>
        </row>
        <row r="117">
          <cell r="B117" t="str">
            <v>CEASPUE-PI-AP-11-2004-27</v>
          </cell>
          <cell r="D117">
            <v>38197</v>
          </cell>
          <cell r="E117" t="str">
            <v>AMPLIACION DEL SISTEMA DE AGUA POTABLE EN LA LOCALIDAD DE OJO DE AGUA, MUNICIPIO DE VICENTE GUERRERO</v>
          </cell>
          <cell r="F117" t="str">
            <v>VICENTE GUERRERO</v>
          </cell>
          <cell r="G117" t="str">
            <v>OJO DE AGUA</v>
          </cell>
          <cell r="H117" t="str">
            <v>AGUA POTABLE</v>
          </cell>
          <cell r="I117">
            <v>168331</v>
          </cell>
          <cell r="J117">
            <v>0</v>
          </cell>
          <cell r="K117">
            <v>0</v>
          </cell>
          <cell r="L117">
            <v>168331</v>
          </cell>
          <cell r="M117" t="str">
            <v>SF-DIP-AI-367/2004</v>
          </cell>
          <cell r="N117">
            <v>38166</v>
          </cell>
          <cell r="O117">
            <v>38182</v>
          </cell>
          <cell r="R117">
            <v>168331</v>
          </cell>
          <cell r="U117">
            <v>0</v>
          </cell>
          <cell r="X117">
            <v>0</v>
          </cell>
          <cell r="Y117">
            <v>168331</v>
          </cell>
          <cell r="Z117">
            <v>168331</v>
          </cell>
          <cell r="AB117">
            <v>168331</v>
          </cell>
          <cell r="AC117">
            <v>146374.78</v>
          </cell>
          <cell r="AD117">
            <v>21956.22</v>
          </cell>
          <cell r="AF117">
            <v>168331</v>
          </cell>
          <cell r="AG117">
            <v>38197</v>
          </cell>
          <cell r="AH117">
            <v>38257</v>
          </cell>
          <cell r="AI117">
            <v>60</v>
          </cell>
          <cell r="AJ117" t="str">
            <v>GRUPO CONSTRUCTOR TERRA, S.A. DE C.V.</v>
          </cell>
          <cell r="AL117" t="str">
            <v>ING. IVAN BUAUN AGUILAR</v>
          </cell>
          <cell r="AM117" t="str">
            <v>CALLE 10 NORTE No. 2613 BARRIO DE JESUS TLATEMPA, SAN PEDRO CHOLULA, PUEBLA</v>
          </cell>
          <cell r="AN117" t="str">
            <v>A.D.</v>
          </cell>
          <cell r="AO117" t="str">
            <v>N/A</v>
          </cell>
          <cell r="AS117">
            <v>16833.099999999999</v>
          </cell>
          <cell r="AT117">
            <v>420954</v>
          </cell>
          <cell r="AU117">
            <v>38197</v>
          </cell>
          <cell r="AV117" t="str">
            <v>FIANZAS MONTERREY, S.A.</v>
          </cell>
          <cell r="AW117">
            <v>16833.099999999999</v>
          </cell>
          <cell r="AX117">
            <v>420954</v>
          </cell>
          <cell r="AY117">
            <v>38197</v>
          </cell>
          <cell r="AZ117" t="str">
            <v>FIANZAS MONTERREY, S.A.</v>
          </cell>
          <cell r="BE117" t="str">
            <v>30 % ANTIC.</v>
          </cell>
          <cell r="BF117" t="str">
            <v>O.K.</v>
          </cell>
          <cell r="BK117">
            <v>0</v>
          </cell>
          <cell r="BO117">
            <v>0</v>
          </cell>
          <cell r="BP117">
            <v>168331</v>
          </cell>
          <cell r="BQ117">
            <v>168331</v>
          </cell>
          <cell r="BT117">
            <v>0</v>
          </cell>
          <cell r="BV117">
            <v>0</v>
          </cell>
          <cell r="BW117">
            <v>0</v>
          </cell>
          <cell r="CA117">
            <v>0</v>
          </cell>
          <cell r="CB117">
            <v>0</v>
          </cell>
        </row>
        <row r="118"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AA118">
            <v>0</v>
          </cell>
          <cell r="AC118" t="str">
            <v>.</v>
          </cell>
          <cell r="BA118">
            <v>474</v>
          </cell>
          <cell r="BB118">
            <v>38224</v>
          </cell>
          <cell r="BC118" t="str">
            <v>A.G.3398/04</v>
          </cell>
          <cell r="BD118">
            <v>38237</v>
          </cell>
          <cell r="BE118">
            <v>1</v>
          </cell>
          <cell r="BG118">
            <v>105524.93</v>
          </cell>
          <cell r="BI118">
            <v>0</v>
          </cell>
          <cell r="BJ118">
            <v>105524.93</v>
          </cell>
          <cell r="BK118">
            <v>121353.67</v>
          </cell>
          <cell r="BO118">
            <v>121353.67</v>
          </cell>
          <cell r="BP118">
            <v>46977.33</v>
          </cell>
          <cell r="BQ118">
            <v>46977.33</v>
          </cell>
          <cell r="BR118">
            <v>527.62</v>
          </cell>
          <cell r="BT118">
            <v>527.62</v>
          </cell>
          <cell r="BU118">
            <v>527.62</v>
          </cell>
          <cell r="BV118">
            <v>120826.05</v>
          </cell>
          <cell r="BW118">
            <v>120826.05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177379</v>
          </cell>
          <cell r="CD118">
            <v>38247</v>
          </cell>
        </row>
        <row r="119">
          <cell r="E119" t="str">
            <v>GRUPO CONSTRUCTOR TERRA, S.A. DE C.V.</v>
          </cell>
          <cell r="BA119">
            <v>475</v>
          </cell>
          <cell r="BB119">
            <v>38236</v>
          </cell>
          <cell r="BC119" t="str">
            <v>A.G.3424/04</v>
          </cell>
          <cell r="BD119">
            <v>38238</v>
          </cell>
          <cell r="BE119" t="str">
            <v>2 F</v>
          </cell>
          <cell r="BG119">
            <v>40849.85</v>
          </cell>
          <cell r="BI119">
            <v>0</v>
          </cell>
          <cell r="BJ119">
            <v>40849.85</v>
          </cell>
          <cell r="BK119">
            <v>46977.33</v>
          </cell>
          <cell r="BO119">
            <v>168331</v>
          </cell>
          <cell r="BP119">
            <v>0</v>
          </cell>
          <cell r="BQ119">
            <v>0</v>
          </cell>
          <cell r="BR119">
            <v>204.25</v>
          </cell>
          <cell r="BT119">
            <v>204.25</v>
          </cell>
          <cell r="BU119">
            <v>731.87</v>
          </cell>
          <cell r="BV119">
            <v>46773.08</v>
          </cell>
          <cell r="BW119">
            <v>167599.13</v>
          </cell>
          <cell r="BX119">
            <v>0</v>
          </cell>
          <cell r="CC119">
            <v>177378</v>
          </cell>
          <cell r="CD119">
            <v>38247</v>
          </cell>
        </row>
        <row r="122">
          <cell r="B122" t="str">
            <v>CEASPUE-PI-AP-09-2004-25</v>
          </cell>
          <cell r="C122">
            <v>38197</v>
          </cell>
          <cell r="D122">
            <v>38197</v>
          </cell>
          <cell r="E122" t="str">
            <v>AMPLIACION DEL SISTEMA DE AGUA POTABLE EN LA LOCALIDAD DE PUMACHOCOCHUCHUT MUNICIPIO DE OLINTLA</v>
          </cell>
          <cell r="F122" t="str">
            <v>OLINTLA</v>
          </cell>
          <cell r="G122" t="str">
            <v>PUMACACHOCOCHUCHUT</v>
          </cell>
          <cell r="H122" t="str">
            <v>AGUA POTABLE</v>
          </cell>
          <cell r="I122">
            <v>315996</v>
          </cell>
          <cell r="J122">
            <v>0</v>
          </cell>
          <cell r="K122">
            <v>0</v>
          </cell>
          <cell r="L122">
            <v>315996</v>
          </cell>
          <cell r="M122" t="str">
            <v>SF-DIP-AI-369/2004</v>
          </cell>
          <cell r="N122">
            <v>38166</v>
          </cell>
          <cell r="O122">
            <v>38182</v>
          </cell>
          <cell r="R122">
            <v>315996</v>
          </cell>
          <cell r="U122">
            <v>0</v>
          </cell>
          <cell r="X122">
            <v>0</v>
          </cell>
          <cell r="Y122">
            <v>315996</v>
          </cell>
          <cell r="Z122">
            <v>315996</v>
          </cell>
          <cell r="AB122">
            <v>315996</v>
          </cell>
          <cell r="AC122">
            <v>274779.13</v>
          </cell>
          <cell r="AD122">
            <v>41216.870000000003</v>
          </cell>
          <cell r="AF122">
            <v>315996</v>
          </cell>
          <cell r="AG122">
            <v>38197</v>
          </cell>
          <cell r="AH122">
            <v>38317</v>
          </cell>
          <cell r="AI122">
            <v>120</v>
          </cell>
          <cell r="AJ122" t="str">
            <v>CONSTRUCCIONES CARVENTE  Y ZAMORA, S.A. DE C.V.</v>
          </cell>
          <cell r="AL122" t="str">
            <v>ING. MOISES ZAMORA GONZALEZ</v>
          </cell>
          <cell r="AM122" t="str">
            <v>30 PONIENTE No. 2917-6 COL. LAS  HADAS, DE LA CIUDAD DE PUEBLA</v>
          </cell>
          <cell r="AN122" t="str">
            <v>A.D.</v>
          </cell>
          <cell r="AO122" t="str">
            <v>N/A</v>
          </cell>
          <cell r="AS122">
            <v>31599.599999999999</v>
          </cell>
          <cell r="AT122" t="str">
            <v>5276-0462-053302</v>
          </cell>
          <cell r="AU122">
            <v>38197</v>
          </cell>
          <cell r="AV122" t="str">
            <v>AFIANZADORA INSURGENTES, S.A. DE C.V.</v>
          </cell>
          <cell r="AW122">
            <v>31599.599999999999</v>
          </cell>
          <cell r="AX122" t="str">
            <v>5276-0462-053302</v>
          </cell>
          <cell r="AY122">
            <v>38197</v>
          </cell>
          <cell r="AZ122" t="str">
            <v>AFIANZADORA INSURGENTES, S.A. DE C.V.</v>
          </cell>
          <cell r="BE122" t="str">
            <v>30 % ANTIC.</v>
          </cell>
          <cell r="BF122" t="str">
            <v>O.K.</v>
          </cell>
          <cell r="BK122">
            <v>0</v>
          </cell>
          <cell r="BO122">
            <v>0</v>
          </cell>
          <cell r="BP122">
            <v>315996</v>
          </cell>
          <cell r="BQ122">
            <v>315996</v>
          </cell>
          <cell r="BT122">
            <v>0</v>
          </cell>
          <cell r="BV122">
            <v>0</v>
          </cell>
          <cell r="BW122">
            <v>0</v>
          </cell>
          <cell r="CA122">
            <v>0</v>
          </cell>
          <cell r="CB122">
            <v>0</v>
          </cell>
        </row>
        <row r="123"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0</v>
          </cell>
          <cell r="AC123" t="str">
            <v>.</v>
          </cell>
          <cell r="AT123" t="str">
            <v>GQ 153400</v>
          </cell>
          <cell r="AX123" t="str">
            <v>GQ 153400</v>
          </cell>
          <cell r="BA123">
            <v>519</v>
          </cell>
          <cell r="BB123">
            <v>38224</v>
          </cell>
          <cell r="BC123" t="str">
            <v>A.G.3421/04</v>
          </cell>
          <cell r="BD123">
            <v>38238</v>
          </cell>
          <cell r="BE123">
            <v>1</v>
          </cell>
          <cell r="BG123">
            <v>93284.93</v>
          </cell>
          <cell r="BI123">
            <v>0</v>
          </cell>
          <cell r="BJ123">
            <v>93284.93</v>
          </cell>
          <cell r="BK123">
            <v>107277.67</v>
          </cell>
          <cell r="BO123">
            <v>107277.67</v>
          </cell>
          <cell r="BP123">
            <v>208718.33000000002</v>
          </cell>
          <cell r="BQ123">
            <v>208718.33000000002</v>
          </cell>
          <cell r="BR123">
            <v>466.42</v>
          </cell>
          <cell r="BT123">
            <v>466.42</v>
          </cell>
          <cell r="BU123">
            <v>466.42</v>
          </cell>
          <cell r="BV123">
            <v>106811.25</v>
          </cell>
          <cell r="BW123">
            <v>106811.25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177386</v>
          </cell>
          <cell r="CD123">
            <v>38247</v>
          </cell>
        </row>
        <row r="124">
          <cell r="E124" t="str">
            <v>CONSTRUCCIONES CARVENTE  Y ZAMORA, S.A. DE C.V.</v>
          </cell>
          <cell r="BA124">
            <v>538</v>
          </cell>
          <cell r="BB124">
            <v>38306</v>
          </cell>
          <cell r="BC124" t="str">
            <v>A.G.4292/04</v>
          </cell>
          <cell r="BD124">
            <v>38320</v>
          </cell>
          <cell r="BE124">
            <v>2</v>
          </cell>
          <cell r="BG124">
            <v>35178.92</v>
          </cell>
          <cell r="BI124">
            <v>0</v>
          </cell>
          <cell r="BJ124">
            <v>35178.92</v>
          </cell>
          <cell r="BK124">
            <v>40455.760000000002</v>
          </cell>
          <cell r="BO124">
            <v>147733.43</v>
          </cell>
          <cell r="BP124">
            <v>168262.57</v>
          </cell>
          <cell r="BQ124">
            <v>168262.57</v>
          </cell>
          <cell r="BR124">
            <v>175.89</v>
          </cell>
          <cell r="BT124">
            <v>175.89</v>
          </cell>
          <cell r="BU124">
            <v>642.30999999999995</v>
          </cell>
          <cell r="BV124">
            <v>40279.870000000003</v>
          </cell>
          <cell r="BW124">
            <v>147091.12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</row>
        <row r="125">
          <cell r="BA125">
            <v>541</v>
          </cell>
          <cell r="BB125">
            <v>38320</v>
          </cell>
          <cell r="BC125" t="str">
            <v>A.G.4426/04</v>
          </cell>
          <cell r="BD125">
            <v>38331</v>
          </cell>
          <cell r="BE125" t="str">
            <v>3-F</v>
          </cell>
          <cell r="BG125">
            <v>146315.26999999999</v>
          </cell>
          <cell r="BI125">
            <v>0</v>
          </cell>
          <cell r="BJ125">
            <v>146315.26999999999</v>
          </cell>
          <cell r="BK125">
            <v>168262.56</v>
          </cell>
          <cell r="BO125">
            <v>315995.99</v>
          </cell>
          <cell r="BP125">
            <v>1.0000000009313226E-2</v>
          </cell>
          <cell r="BQ125">
            <v>1.0000000009313226E-2</v>
          </cell>
          <cell r="BR125">
            <v>731.58</v>
          </cell>
          <cell r="BT125">
            <v>731.58</v>
          </cell>
          <cell r="BU125">
            <v>1373.8899999999999</v>
          </cell>
          <cell r="BV125">
            <v>167530.98000000001</v>
          </cell>
          <cell r="BW125">
            <v>314622.09999999998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</row>
        <row r="128">
          <cell r="B128" t="str">
            <v>CEASPUE-PI-AP-10-2004-26</v>
          </cell>
          <cell r="D128">
            <v>38197</v>
          </cell>
          <cell r="E128" t="str">
            <v>AMPLIACION DEL SISTEMA DE AGUA POTABLE (SEGUNDA ETAPA) EN LA LOCALIDAD DE PUTLUNICHUCHUT (VISTA HERMOSA), MUNICIPIO DE HUEHUETLA</v>
          </cell>
          <cell r="F128" t="str">
            <v>HUEHUETLA</v>
          </cell>
          <cell r="G128" t="str">
            <v>PUTLUNICHUCHUT</v>
          </cell>
          <cell r="H128" t="str">
            <v>AGUA POTABLE</v>
          </cell>
          <cell r="I128">
            <v>5474</v>
          </cell>
          <cell r="J128">
            <v>0</v>
          </cell>
          <cell r="K128">
            <v>0</v>
          </cell>
          <cell r="L128">
            <v>5474</v>
          </cell>
          <cell r="M128" t="str">
            <v>SF-DIP-AI-368/2004</v>
          </cell>
          <cell r="N128">
            <v>38166</v>
          </cell>
          <cell r="O128">
            <v>38182</v>
          </cell>
          <cell r="R128">
            <v>5474</v>
          </cell>
          <cell r="U128">
            <v>0</v>
          </cell>
          <cell r="X128">
            <v>0</v>
          </cell>
          <cell r="Y128">
            <v>5474</v>
          </cell>
          <cell r="Z128">
            <v>5474</v>
          </cell>
          <cell r="AB128">
            <v>5474</v>
          </cell>
          <cell r="AC128">
            <v>4760</v>
          </cell>
          <cell r="AD128">
            <v>714</v>
          </cell>
          <cell r="AF128">
            <v>5474</v>
          </cell>
          <cell r="AG128">
            <v>38197</v>
          </cell>
          <cell r="AH128">
            <v>38227</v>
          </cell>
          <cell r="AI128">
            <v>30</v>
          </cell>
          <cell r="AJ128" t="str">
            <v>PROYECTOS CONSULTORIA Y CONSTRUCCION DE ORIENTE, S.A. DE C.V.</v>
          </cell>
          <cell r="AL128" t="str">
            <v>ING. JAIME E. MATUTE GOMEZ</v>
          </cell>
          <cell r="AM128" t="str">
            <v>AV. 27 ORIENTE No. 3016 COL. 6 DE ENERO (ALSESECA) PUEBLA, PUE.</v>
          </cell>
          <cell r="AN128" t="str">
            <v>A.D.</v>
          </cell>
          <cell r="AO128" t="str">
            <v>N/A</v>
          </cell>
          <cell r="AS128">
            <v>547.4</v>
          </cell>
          <cell r="AT128" t="str">
            <v>000313A50204</v>
          </cell>
          <cell r="AU128">
            <v>38197</v>
          </cell>
          <cell r="AV128" t="str">
            <v>FIANZAS COMERCIAL AMERICA, S.A.</v>
          </cell>
          <cell r="AW128">
            <v>547.4</v>
          </cell>
          <cell r="AX128" t="str">
            <v>000313A50204</v>
          </cell>
          <cell r="AY128">
            <v>38197</v>
          </cell>
          <cell r="AZ128" t="str">
            <v>FIANZAS COMERCIAL AMERICA, S.A.</v>
          </cell>
          <cell r="BE128" t="str">
            <v>30 % ANTIC.</v>
          </cell>
          <cell r="BF128" t="str">
            <v>O.K.</v>
          </cell>
          <cell r="BK128">
            <v>0</v>
          </cell>
          <cell r="BO128">
            <v>0</v>
          </cell>
          <cell r="BP128">
            <v>5474</v>
          </cell>
          <cell r="BQ128">
            <v>5474</v>
          </cell>
          <cell r="BT128">
            <v>0</v>
          </cell>
          <cell r="BV128">
            <v>0</v>
          </cell>
          <cell r="BW128">
            <v>0</v>
          </cell>
          <cell r="CA128">
            <v>0</v>
          </cell>
          <cell r="CB128">
            <v>0</v>
          </cell>
        </row>
        <row r="129"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A129">
            <v>0</v>
          </cell>
          <cell r="AC129" t="str">
            <v>.</v>
          </cell>
          <cell r="AT129">
            <v>622586</v>
          </cell>
          <cell r="AX129">
            <v>622586</v>
          </cell>
          <cell r="BA129">
            <v>506</v>
          </cell>
          <cell r="BB129">
            <v>38238</v>
          </cell>
          <cell r="BC129" t="str">
            <v>A.G.3426/04</v>
          </cell>
          <cell r="BD129">
            <v>38238</v>
          </cell>
          <cell r="BE129" t="str">
            <v>1 F</v>
          </cell>
          <cell r="BG129">
            <v>4759.67</v>
          </cell>
          <cell r="BI129">
            <v>0</v>
          </cell>
          <cell r="BJ129">
            <v>4759.67</v>
          </cell>
          <cell r="BK129">
            <v>5473.62</v>
          </cell>
          <cell r="BO129">
            <v>5473.62</v>
          </cell>
          <cell r="BP129">
            <v>0.38000000000010914</v>
          </cell>
          <cell r="BQ129">
            <v>0.38000000000010914</v>
          </cell>
          <cell r="BR129">
            <v>23.8</v>
          </cell>
          <cell r="BT129">
            <v>23.8</v>
          </cell>
          <cell r="BU129">
            <v>23.8</v>
          </cell>
          <cell r="BV129">
            <v>5449.82</v>
          </cell>
          <cell r="BW129">
            <v>5449.82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177385</v>
          </cell>
          <cell r="CD129">
            <v>38247</v>
          </cell>
        </row>
        <row r="130">
          <cell r="E130" t="str">
            <v>PROYECTOS CONSULTORIA Y CONSTRUCCION DE ORIENTE, S.A. DE C.V.</v>
          </cell>
        </row>
        <row r="133">
          <cell r="B133" t="str">
            <v>CEASPUE-PI-AP-12-2004-28</v>
          </cell>
          <cell r="D133">
            <v>38197</v>
          </cell>
          <cell r="E133" t="str">
            <v>AMPLIACION DEL SISTEMA DE AGUA POTABLE EN LA LOCALIDAD DE HUAHUAXTLA, MUNICIPIO DE XOCHITLAN DE VICENTE SUAREZ</v>
          </cell>
          <cell r="F133" t="str">
            <v>XOCHITLAN DE VICENTE SUAREZ</v>
          </cell>
          <cell r="G133" t="str">
            <v>HUAHUAXTLA</v>
          </cell>
          <cell r="H133" t="str">
            <v>AGUA POTABLE</v>
          </cell>
          <cell r="I133">
            <v>511431</v>
          </cell>
          <cell r="J133">
            <v>0</v>
          </cell>
          <cell r="K133">
            <v>0</v>
          </cell>
          <cell r="L133">
            <v>511431</v>
          </cell>
          <cell r="M133" t="str">
            <v>SF-DIP-AI-362/2004</v>
          </cell>
          <cell r="N133">
            <v>38166</v>
          </cell>
          <cell r="O133">
            <v>38182</v>
          </cell>
          <cell r="R133">
            <v>511431</v>
          </cell>
          <cell r="U133">
            <v>0</v>
          </cell>
          <cell r="X133">
            <v>0</v>
          </cell>
          <cell r="Y133">
            <v>511431</v>
          </cell>
          <cell r="Z133">
            <v>511431</v>
          </cell>
          <cell r="AB133">
            <v>511431</v>
          </cell>
          <cell r="AC133">
            <v>444722.61</v>
          </cell>
          <cell r="AD133">
            <v>66708.39</v>
          </cell>
          <cell r="AF133">
            <v>511431</v>
          </cell>
          <cell r="AG133">
            <v>38197</v>
          </cell>
          <cell r="AH133">
            <v>38287</v>
          </cell>
          <cell r="AI133">
            <v>90</v>
          </cell>
          <cell r="AJ133" t="str">
            <v>ROJAS ARQUITECTURA INTEGRAL, S.A. DE C.V.</v>
          </cell>
          <cell r="AL133" t="str">
            <v>ARQ. ARMANDO ROJAS HUERTA</v>
          </cell>
          <cell r="AM133" t="str">
            <v>13 A SUR PRADOS AGUA AZULC.P. 72430</v>
          </cell>
          <cell r="AN133" t="str">
            <v>A.D.</v>
          </cell>
          <cell r="AO133" t="str">
            <v>N/A</v>
          </cell>
          <cell r="AS133">
            <v>51143.1</v>
          </cell>
          <cell r="AT133" t="str">
            <v>5276-5389-003069</v>
          </cell>
          <cell r="AU133">
            <v>38197</v>
          </cell>
          <cell r="AV133" t="str">
            <v>AFIANZADORA INSURGENTES, S.A. DE C.V.</v>
          </cell>
          <cell r="AW133">
            <v>51143.1</v>
          </cell>
          <cell r="AX133" t="str">
            <v>5276-5389-003069</v>
          </cell>
          <cell r="AY133">
            <v>38197</v>
          </cell>
          <cell r="AZ133" t="str">
            <v>AFIANZADORA INSURGENTES, S.A. DE C.V.</v>
          </cell>
          <cell r="BE133" t="str">
            <v>30 % ANTIC.</v>
          </cell>
          <cell r="BF133" t="str">
            <v>O.K.</v>
          </cell>
          <cell r="BK133">
            <v>0</v>
          </cell>
          <cell r="BO133">
            <v>0</v>
          </cell>
          <cell r="BP133">
            <v>511431</v>
          </cell>
          <cell r="BQ133">
            <v>511431</v>
          </cell>
          <cell r="BT133">
            <v>0</v>
          </cell>
          <cell r="BV133">
            <v>0</v>
          </cell>
          <cell r="BW133">
            <v>0</v>
          </cell>
          <cell r="CA133">
            <v>0</v>
          </cell>
          <cell r="CB133">
            <v>0</v>
          </cell>
        </row>
        <row r="134"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AA134">
            <v>0</v>
          </cell>
          <cell r="AC134" t="str">
            <v>.</v>
          </cell>
          <cell r="AT134" t="str">
            <v>GQ 152434</v>
          </cell>
          <cell r="AX134" t="str">
            <v>GQ 152434</v>
          </cell>
          <cell r="BA134">
            <v>296</v>
          </cell>
          <cell r="BB134">
            <v>38230</v>
          </cell>
          <cell r="BC134" t="str">
            <v>A.G.3425/04</v>
          </cell>
          <cell r="BD134">
            <v>38238</v>
          </cell>
          <cell r="BE134">
            <v>1</v>
          </cell>
          <cell r="BG134">
            <v>293856.65000000002</v>
          </cell>
          <cell r="BI134">
            <v>0</v>
          </cell>
          <cell r="BJ134">
            <v>293856.65000000002</v>
          </cell>
          <cell r="BK134">
            <v>337935.15</v>
          </cell>
          <cell r="BO134">
            <v>337935.15</v>
          </cell>
          <cell r="BP134">
            <v>173495.84999999998</v>
          </cell>
          <cell r="BQ134">
            <v>173495.84999999998</v>
          </cell>
          <cell r="BR134">
            <v>1469.28</v>
          </cell>
          <cell r="BT134">
            <v>1469.28</v>
          </cell>
          <cell r="BU134">
            <v>1469.28</v>
          </cell>
          <cell r="BV134">
            <v>336465.87</v>
          </cell>
          <cell r="BW134">
            <v>336465.87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501140</v>
          </cell>
          <cell r="CD134">
            <v>38252</v>
          </cell>
        </row>
        <row r="135">
          <cell r="E135" t="str">
            <v>ROJAS ARQUITECTURA INTEGRAL, S.A. DE C.V.</v>
          </cell>
          <cell r="BA135">
            <v>299</v>
          </cell>
          <cell r="BB135">
            <v>38306</v>
          </cell>
          <cell r="BC135" t="str">
            <v>A.G.4228/04</v>
          </cell>
          <cell r="BD135">
            <v>38315</v>
          </cell>
          <cell r="BE135" t="str">
            <v>2-F</v>
          </cell>
          <cell r="BG135">
            <v>150865.95000000001</v>
          </cell>
          <cell r="BI135">
            <v>0</v>
          </cell>
          <cell r="BJ135">
            <v>150865.95000000001</v>
          </cell>
          <cell r="BK135">
            <v>173495.84</v>
          </cell>
          <cell r="BO135">
            <v>511430.99</v>
          </cell>
          <cell r="BP135">
            <v>9.9999999802093953E-3</v>
          </cell>
          <cell r="BQ135">
            <v>9.9999999802093953E-3</v>
          </cell>
          <cell r="BR135">
            <v>754.33</v>
          </cell>
          <cell r="BT135">
            <v>754.33</v>
          </cell>
          <cell r="BU135">
            <v>2223.61</v>
          </cell>
          <cell r="BV135">
            <v>172741.51</v>
          </cell>
          <cell r="BW135">
            <v>509207.38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</row>
        <row r="141">
          <cell r="B141" t="str">
            <v>SUBTOTAL OBRAS INDIGENISTA 2004</v>
          </cell>
          <cell r="I141">
            <v>2020563</v>
          </cell>
          <cell r="J141">
            <v>143810</v>
          </cell>
          <cell r="K141">
            <v>0</v>
          </cell>
          <cell r="L141">
            <v>2020563</v>
          </cell>
          <cell r="Z141">
            <v>2020563</v>
          </cell>
          <cell r="AA141">
            <v>0</v>
          </cell>
          <cell r="AB141">
            <v>2020563</v>
          </cell>
          <cell r="AC141">
            <v>1757011.31</v>
          </cell>
          <cell r="AD141">
            <v>263551.69</v>
          </cell>
          <cell r="AE141">
            <v>0</v>
          </cell>
          <cell r="AF141">
            <v>2020562.99</v>
          </cell>
          <cell r="BG141">
            <v>1756970.7</v>
          </cell>
          <cell r="BH141">
            <v>0</v>
          </cell>
          <cell r="BI141">
            <v>0</v>
          </cell>
          <cell r="BK141">
            <v>2020516.3200000005</v>
          </cell>
          <cell r="BR141">
            <v>8784.83</v>
          </cell>
          <cell r="BS141">
            <v>0</v>
          </cell>
          <cell r="BT141">
            <v>8784.83</v>
          </cell>
          <cell r="BV141">
            <v>2011731.49</v>
          </cell>
          <cell r="BY141">
            <v>0</v>
          </cell>
          <cell r="CB14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01"/>
      <sheetName val="Anexo05"/>
      <sheetName val="Anexo07"/>
      <sheetName val="Anexo07a"/>
      <sheetName val="Anexo07b"/>
      <sheetName val="Anexo07c"/>
      <sheetName val="Anexo07d"/>
      <sheetName val="Anexo07e"/>
      <sheetName val="Anexo07f"/>
      <sheetName val="Anexo08"/>
      <sheetName val="Anexo09Nomina"/>
      <sheetName val="Anexo 10."/>
      <sheetName val="Anexo11."/>
      <sheetName val="Anexo12"/>
      <sheetName val="Anexo 13"/>
      <sheetName val="Anexo 14"/>
      <sheetName val="Anexo 16"/>
      <sheetName val="4A (Estatal)"/>
      <sheetName val="Anexos_Requerimiento_2021-lle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sual"/>
      <sheetName val="Datos"/>
      <sheetName val="02 M"/>
      <sheetName val="06 M"/>
      <sheetName val="08 M"/>
      <sheetName val="09 M"/>
      <sheetName val="16 M"/>
      <sheetName val="17 M (F)"/>
      <sheetName val="17 M (E)"/>
      <sheetName val="17 MI"/>
      <sheetName val="18 M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12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ual"/>
      <sheetName val="Datos"/>
      <sheetName val="1A"/>
      <sheetName val="2A"/>
      <sheetName val="3A"/>
      <sheetName val="4A"/>
      <sheetName val="6A"/>
      <sheetName val="7A"/>
      <sheetName val="CatEntes"/>
      <sheetName val="Catalogos"/>
    </sheetNames>
    <sheetDataSet>
      <sheetData sheetId="0"/>
      <sheetData sheetId="1">
        <row r="1">
          <cell r="A1"/>
        </row>
      </sheetData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ID</v>
          </cell>
          <cell r="B1" t="str">
            <v>TSR</v>
          </cell>
          <cell r="C1" t="str">
            <v>ClaveN</v>
          </cell>
          <cell r="D1" t="str">
            <v>Nombre</v>
          </cell>
          <cell r="E1" t="str">
            <v>Titular</v>
          </cell>
          <cell r="F1" t="str">
            <v>Cargo</v>
          </cell>
        </row>
        <row r="2">
          <cell r="A2" t="str">
            <v>0101</v>
          </cell>
          <cell r="B2" t="str">
            <v>0</v>
          </cell>
          <cell r="C2">
            <v>101</v>
          </cell>
          <cell r="D2" t="str">
            <v>Puebla</v>
          </cell>
          <cell r="E2" t="str">
            <v>Mtra. Claudia Rivera Vivanco</v>
          </cell>
          <cell r="F2" t="str">
            <v>Presidenta Municipal Constitucional</v>
          </cell>
        </row>
        <row r="3">
          <cell r="A3" t="str">
            <v>0701</v>
          </cell>
          <cell r="B3" t="str">
            <v>0</v>
          </cell>
          <cell r="C3">
            <v>701</v>
          </cell>
          <cell r="D3" t="str">
            <v>San Martín Texmelucan</v>
          </cell>
          <cell r="E3" t="str">
            <v>Lic. María Norma Layón Aarún</v>
          </cell>
          <cell r="F3" t="str">
            <v>Presidenta Municipal Constitucional</v>
          </cell>
        </row>
        <row r="4">
          <cell r="A4" t="str">
            <v>0702</v>
          </cell>
          <cell r="B4" t="str">
            <v>0</v>
          </cell>
          <cell r="C4">
            <v>702</v>
          </cell>
          <cell r="D4" t="str">
            <v>Chiautzingo</v>
          </cell>
          <cell r="E4" t="str">
            <v>Lic. Leticia Juárez Mejía</v>
          </cell>
          <cell r="F4" t="str">
            <v>Presidenta Municipal Constitucional</v>
          </cell>
        </row>
        <row r="5">
          <cell r="A5" t="str">
            <v>0703</v>
          </cell>
          <cell r="B5" t="str">
            <v>0</v>
          </cell>
          <cell r="C5">
            <v>703</v>
          </cell>
          <cell r="D5" t="str">
            <v>Huejotzingo</v>
          </cell>
          <cell r="E5" t="str">
            <v>Mtra. Angélica Patricia Alvarado Juárez</v>
          </cell>
          <cell r="F5" t="str">
            <v>Presidenta Municipal Constitucional</v>
          </cell>
        </row>
        <row r="6">
          <cell r="A6" t="str">
            <v>0704</v>
          </cell>
          <cell r="B6" t="str">
            <v>0</v>
          </cell>
          <cell r="C6">
            <v>704</v>
          </cell>
          <cell r="D6" t="str">
            <v>San Felipe Teotlalcingo</v>
          </cell>
          <cell r="E6" t="str">
            <v>Viliulfo Atlixqueño Zavala</v>
          </cell>
          <cell r="F6" t="str">
            <v>Presidente Municipal Constitucional</v>
          </cell>
        </row>
        <row r="7">
          <cell r="A7" t="str">
            <v>0705</v>
          </cell>
          <cell r="B7" t="str">
            <v>0</v>
          </cell>
          <cell r="C7">
            <v>705</v>
          </cell>
          <cell r="D7" t="str">
            <v>San Matías Tlalancaleca</v>
          </cell>
          <cell r="E7" t="str">
            <v>Arq. Elizabeth Morales Olarte</v>
          </cell>
          <cell r="F7" t="str">
            <v>Presidenta Municipal Constitucional</v>
          </cell>
        </row>
        <row r="8">
          <cell r="A8" t="str">
            <v>0706</v>
          </cell>
          <cell r="B8" t="str">
            <v>0</v>
          </cell>
          <cell r="C8">
            <v>706</v>
          </cell>
          <cell r="D8" t="str">
            <v>San Salvador el Verde</v>
          </cell>
          <cell r="E8" t="str">
            <v>Pablo Romero García</v>
          </cell>
          <cell r="F8" t="str">
            <v>Presidente Municipal Constitucional</v>
          </cell>
        </row>
        <row r="9">
          <cell r="A9" t="str">
            <v>0707</v>
          </cell>
          <cell r="B9" t="str">
            <v>0</v>
          </cell>
          <cell r="C9">
            <v>707</v>
          </cell>
          <cell r="D9" t="str">
            <v>Tlahuapan</v>
          </cell>
          <cell r="E9" t="str">
            <v>C.P. Vidal Roa Benítez</v>
          </cell>
          <cell r="F9" t="str">
            <v>Presidente Municipal Constitucional</v>
          </cell>
        </row>
        <row r="10">
          <cell r="A10" t="str">
            <v>0801</v>
          </cell>
          <cell r="B10" t="str">
            <v>0</v>
          </cell>
          <cell r="C10">
            <v>801</v>
          </cell>
          <cell r="D10" t="str">
            <v>San Pedro Cholula</v>
          </cell>
          <cell r="E10" t="str">
            <v>Méd. Luis Alberto Arriaga Lila</v>
          </cell>
          <cell r="F10" t="str">
            <v>Presidente Municipal Constitucional</v>
          </cell>
        </row>
        <row r="11">
          <cell r="A11" t="str">
            <v>0802</v>
          </cell>
          <cell r="B11" t="str">
            <v>0</v>
          </cell>
          <cell r="C11">
            <v>802</v>
          </cell>
          <cell r="D11" t="str">
            <v>Calpan</v>
          </cell>
          <cell r="E11" t="str">
            <v>Heriberto Hernández Benito</v>
          </cell>
          <cell r="F11" t="str">
            <v>Presidente Municipal Constitucional</v>
          </cell>
        </row>
        <row r="12">
          <cell r="A12" t="str">
            <v>0803</v>
          </cell>
          <cell r="B12" t="str">
            <v>0</v>
          </cell>
          <cell r="C12">
            <v>803</v>
          </cell>
          <cell r="D12" t="str">
            <v>Coronango</v>
          </cell>
          <cell r="E12" t="str">
            <v>Lic. Antonio Teutli Cuautle</v>
          </cell>
          <cell r="F12" t="str">
            <v>Presidente Municipal Constitucional</v>
          </cell>
        </row>
        <row r="13">
          <cell r="A13" t="str">
            <v>0804</v>
          </cell>
          <cell r="B13" t="str">
            <v>0</v>
          </cell>
          <cell r="C13">
            <v>804</v>
          </cell>
          <cell r="D13" t="str">
            <v>Cuautlancingo</v>
          </cell>
          <cell r="E13" t="str">
            <v>María Guadalupe Daniel Hernández</v>
          </cell>
          <cell r="F13" t="str">
            <v>Presidenta Municipal Constitucional</v>
          </cell>
        </row>
        <row r="14">
          <cell r="A14" t="str">
            <v>0805</v>
          </cell>
          <cell r="B14" t="str">
            <v>0</v>
          </cell>
          <cell r="C14">
            <v>805</v>
          </cell>
          <cell r="D14" t="str">
            <v>Domingo Arenas</v>
          </cell>
          <cell r="E14" t="str">
            <v>Méd. Javier Meneses Contreras</v>
          </cell>
          <cell r="F14" t="str">
            <v>Presidente Municipal Constitucional</v>
          </cell>
        </row>
        <row r="15">
          <cell r="A15" t="str">
            <v>0806</v>
          </cell>
          <cell r="B15" t="str">
            <v>0</v>
          </cell>
          <cell r="C15">
            <v>806</v>
          </cell>
          <cell r="D15" t="str">
            <v>Juan C. Bonilla</v>
          </cell>
          <cell r="E15" t="str">
            <v>Lic. Joel Lozano Alameda</v>
          </cell>
          <cell r="F15" t="str">
            <v>Presidente Municipal Constitucional</v>
          </cell>
        </row>
        <row r="16">
          <cell r="A16" t="str">
            <v>0807</v>
          </cell>
          <cell r="B16" t="str">
            <v>0</v>
          </cell>
          <cell r="C16">
            <v>807</v>
          </cell>
          <cell r="D16" t="str">
            <v>San Gregorio Atzompa</v>
          </cell>
          <cell r="E16" t="str">
            <v>José Avelino Mario Merlo Zanella</v>
          </cell>
          <cell r="F16" t="str">
            <v>Presidente Municipal Constitucional</v>
          </cell>
        </row>
        <row r="17">
          <cell r="A17" t="str">
            <v>0808</v>
          </cell>
          <cell r="B17" t="str">
            <v>0</v>
          </cell>
          <cell r="C17">
            <v>808</v>
          </cell>
          <cell r="D17" t="str">
            <v>San Jerónimo Tecuanipan</v>
          </cell>
          <cell r="E17" t="str">
            <v>Lic. Felipe Aponte Telles</v>
          </cell>
          <cell r="F17" t="str">
            <v>Presidente Municipal Constitucional</v>
          </cell>
        </row>
        <row r="18">
          <cell r="A18" t="str">
            <v>0809</v>
          </cell>
          <cell r="B18" t="str">
            <v>0</v>
          </cell>
          <cell r="C18">
            <v>809</v>
          </cell>
          <cell r="D18" t="str">
            <v>San Miguel Xoxtla</v>
          </cell>
          <cell r="E18" t="str">
            <v>Ángel Flores Ramos</v>
          </cell>
          <cell r="F18" t="str">
            <v>Presidente Municipal Constitucional</v>
          </cell>
        </row>
        <row r="19">
          <cell r="A19" t="str">
            <v>0810</v>
          </cell>
          <cell r="B19" t="str">
            <v>0</v>
          </cell>
          <cell r="C19">
            <v>810</v>
          </cell>
          <cell r="D19" t="str">
            <v>Tlaltenango</v>
          </cell>
          <cell r="E19" t="str">
            <v>M.V.Z. Javier Pérez Pérez</v>
          </cell>
          <cell r="F19" t="str">
            <v>Presidente Municipal Constitucional</v>
          </cell>
        </row>
        <row r="20">
          <cell r="A20" t="str">
            <v>0901</v>
          </cell>
          <cell r="B20" t="str">
            <v>0</v>
          </cell>
          <cell r="C20">
            <v>901</v>
          </cell>
          <cell r="D20" t="str">
            <v>Atlixco</v>
          </cell>
          <cell r="E20" t="str">
            <v>Mtro. José Guillermo Velázquez Gutiérrez</v>
          </cell>
          <cell r="F20" t="str">
            <v>Presidente Municipal Constitucional</v>
          </cell>
        </row>
        <row r="21">
          <cell r="A21" t="str">
            <v>0902</v>
          </cell>
          <cell r="B21" t="str">
            <v>0</v>
          </cell>
          <cell r="C21">
            <v>902</v>
          </cell>
          <cell r="D21" t="str">
            <v>Nealtican</v>
          </cell>
          <cell r="E21" t="str">
            <v>Norberto Luna Ramos</v>
          </cell>
          <cell r="F21" t="str">
            <v>Presidente Municipal Constitucional</v>
          </cell>
        </row>
        <row r="22">
          <cell r="A22" t="str">
            <v>0903</v>
          </cell>
          <cell r="B22" t="str">
            <v>0</v>
          </cell>
          <cell r="C22">
            <v>903</v>
          </cell>
          <cell r="D22" t="str">
            <v>Ocoyucan</v>
          </cell>
          <cell r="E22" t="str">
            <v>Lic. Rosendo Morales Sánchez</v>
          </cell>
          <cell r="F22" t="str">
            <v>Presidente Municipal Constitucional</v>
          </cell>
        </row>
        <row r="23">
          <cell r="A23" t="str">
            <v>0904</v>
          </cell>
          <cell r="B23" t="str">
            <v>0</v>
          </cell>
          <cell r="C23">
            <v>904</v>
          </cell>
          <cell r="D23" t="str">
            <v>San Andrés Cholula</v>
          </cell>
          <cell r="E23" t="str">
            <v>María Fabiola Karina Pérez Popoca</v>
          </cell>
          <cell r="F23" t="str">
            <v>Presidenta Municipal Constitucional</v>
          </cell>
        </row>
        <row r="24">
          <cell r="A24" t="str">
            <v>0905</v>
          </cell>
          <cell r="B24" t="str">
            <v>0</v>
          </cell>
          <cell r="C24">
            <v>905</v>
          </cell>
          <cell r="D24" t="str">
            <v>San Nicolás de los Ranchos</v>
          </cell>
          <cell r="E24" t="str">
            <v>Lic. Rodolfo Meléndez Meneses</v>
          </cell>
          <cell r="F24" t="str">
            <v>Presidente Municipal Constitucional</v>
          </cell>
        </row>
        <row r="25">
          <cell r="A25" t="str">
            <v>0906</v>
          </cell>
          <cell r="B25" t="str">
            <v>0</v>
          </cell>
          <cell r="C25">
            <v>906</v>
          </cell>
          <cell r="D25" t="str">
            <v>Santa Isabel Cholula</v>
          </cell>
          <cell r="E25" t="str">
            <v>Julián Flores Ramírez</v>
          </cell>
          <cell r="F25" t="str">
            <v>Presidente Municipal Constitucional</v>
          </cell>
        </row>
        <row r="26">
          <cell r="A26" t="str">
            <v>0907</v>
          </cell>
          <cell r="B26" t="str">
            <v>0</v>
          </cell>
          <cell r="C26">
            <v>907</v>
          </cell>
          <cell r="D26" t="str">
            <v>Tianguismanalco</v>
          </cell>
          <cell r="E26" t="str">
            <v>Juan Pérez Moral</v>
          </cell>
          <cell r="F26" t="str">
            <v>Presidente Municipal Constitucional</v>
          </cell>
        </row>
        <row r="27">
          <cell r="A27" t="str">
            <v>0908</v>
          </cell>
          <cell r="B27" t="str">
            <v>0</v>
          </cell>
          <cell r="C27">
            <v>908</v>
          </cell>
          <cell r="D27" t="str">
            <v>Tochimilco</v>
          </cell>
          <cell r="E27" t="str">
            <v>Aurelio Francisco Tapia Dávila</v>
          </cell>
          <cell r="F27" t="str">
            <v>Presidente Municipal Constitucional</v>
          </cell>
        </row>
        <row r="28">
          <cell r="A28" t="str">
            <v>01001</v>
          </cell>
          <cell r="B28" t="str">
            <v>0</v>
          </cell>
          <cell r="C28">
            <v>1001</v>
          </cell>
          <cell r="D28" t="str">
            <v>Izúcar de Matamoros</v>
          </cell>
          <cell r="E28" t="str">
            <v>Benjamín Hernández Lima</v>
          </cell>
          <cell r="F28" t="str">
            <v>Presidente Municipal Suplente</v>
          </cell>
        </row>
        <row r="29">
          <cell r="A29" t="str">
            <v>01002</v>
          </cell>
          <cell r="B29" t="str">
            <v>0</v>
          </cell>
          <cell r="C29">
            <v>1002</v>
          </cell>
          <cell r="D29" t="str">
            <v>Acteopan</v>
          </cell>
          <cell r="E29" t="str">
            <v>Alfonso Sandoval Vargas</v>
          </cell>
          <cell r="F29" t="str">
            <v>Presidente Municipal Constitucional</v>
          </cell>
        </row>
        <row r="30">
          <cell r="A30" t="str">
            <v>01003</v>
          </cell>
          <cell r="B30" t="str">
            <v>0</v>
          </cell>
          <cell r="C30">
            <v>1003</v>
          </cell>
          <cell r="D30" t="str">
            <v>Ahuatlán</v>
          </cell>
          <cell r="E30" t="str">
            <v>Cecilia Hernández Orduña</v>
          </cell>
          <cell r="F30" t="str">
            <v>Presidenta Municipal Constitucional</v>
          </cell>
        </row>
        <row r="31">
          <cell r="A31" t="str">
            <v>01004</v>
          </cell>
          <cell r="B31" t="str">
            <v>0</v>
          </cell>
          <cell r="C31">
            <v>1004</v>
          </cell>
          <cell r="D31" t="str">
            <v>Atzitzihuacán</v>
          </cell>
          <cell r="E31" t="str">
            <v>Reyes Domínguez Aldama</v>
          </cell>
          <cell r="F31" t="str">
            <v>Presidente Municipal Constitucional</v>
          </cell>
        </row>
        <row r="32">
          <cell r="A32" t="str">
            <v>01005</v>
          </cell>
          <cell r="B32" t="str">
            <v>0</v>
          </cell>
          <cell r="C32">
            <v>1005</v>
          </cell>
          <cell r="D32" t="str">
            <v>Coatzingo</v>
          </cell>
          <cell r="E32" t="str">
            <v>Heriberto Gregorio Vázquez Alonso</v>
          </cell>
          <cell r="F32" t="str">
            <v>Presidente Municipal Constitucional</v>
          </cell>
        </row>
        <row r="33">
          <cell r="A33" t="str">
            <v>01006</v>
          </cell>
          <cell r="B33" t="str">
            <v>0</v>
          </cell>
          <cell r="C33">
            <v>1006</v>
          </cell>
          <cell r="D33" t="str">
            <v>Cohuecan</v>
          </cell>
          <cell r="E33" t="str">
            <v>Filogonia Adorno Aragón</v>
          </cell>
          <cell r="F33" t="str">
            <v>Presidenta Municipal Constitucional</v>
          </cell>
        </row>
        <row r="34">
          <cell r="A34" t="str">
            <v>01007</v>
          </cell>
          <cell r="B34" t="str">
            <v>0</v>
          </cell>
          <cell r="C34">
            <v>1007</v>
          </cell>
          <cell r="D34" t="str">
            <v>Epatlán</v>
          </cell>
          <cell r="E34" t="str">
            <v>Téc. Margarita Castilla García</v>
          </cell>
          <cell r="F34" t="str">
            <v>Presidenta Municipal Constitucional</v>
          </cell>
        </row>
        <row r="35">
          <cell r="A35" t="str">
            <v>01008</v>
          </cell>
          <cell r="B35" t="str">
            <v>0</v>
          </cell>
          <cell r="C35">
            <v>1008</v>
          </cell>
          <cell r="D35" t="str">
            <v>Huaquechula</v>
          </cell>
          <cell r="E35" t="str">
            <v>Ciro Gavilán Domínguez</v>
          </cell>
          <cell r="F35" t="str">
            <v>Presidente Municipal Constitucional</v>
          </cell>
        </row>
        <row r="36">
          <cell r="A36" t="str">
            <v>01009</v>
          </cell>
          <cell r="B36" t="str">
            <v>0</v>
          </cell>
          <cell r="C36">
            <v>1009</v>
          </cell>
          <cell r="D36" t="str">
            <v>San Diego la Mesa Tochimiltzingo</v>
          </cell>
          <cell r="E36" t="str">
            <v>Reynaldo García Campos</v>
          </cell>
          <cell r="F36" t="str">
            <v>Presidente Municipal Constitucional</v>
          </cell>
        </row>
        <row r="37">
          <cell r="A37" t="str">
            <v>01010</v>
          </cell>
          <cell r="B37" t="str">
            <v>0</v>
          </cell>
          <cell r="C37">
            <v>1010</v>
          </cell>
          <cell r="D37" t="str">
            <v>San Martín Totoltepec</v>
          </cell>
          <cell r="E37" t="str">
            <v>Mtro. Isidro Ramírez Valiente</v>
          </cell>
          <cell r="F37" t="str">
            <v>Presidente Municipal Constitucional</v>
          </cell>
        </row>
        <row r="38">
          <cell r="A38" t="str">
            <v>01011</v>
          </cell>
          <cell r="B38" t="str">
            <v>0</v>
          </cell>
          <cell r="C38">
            <v>1011</v>
          </cell>
          <cell r="D38" t="str">
            <v>Teopantlán</v>
          </cell>
          <cell r="E38" t="str">
            <v>Lic. Atanacio Pérez Cañete</v>
          </cell>
          <cell r="F38" t="str">
            <v>Presidente Municipal Constitucional</v>
          </cell>
        </row>
        <row r="39">
          <cell r="A39" t="str">
            <v>01012</v>
          </cell>
          <cell r="B39" t="str">
            <v>0</v>
          </cell>
          <cell r="C39">
            <v>1012</v>
          </cell>
          <cell r="D39" t="str">
            <v>Tepemaxalco</v>
          </cell>
          <cell r="E39" t="str">
            <v>Eusebio Pérez Pérez</v>
          </cell>
          <cell r="F39" t="str">
            <v>Presidente Municipal Constitucional</v>
          </cell>
        </row>
        <row r="40">
          <cell r="A40" t="str">
            <v>01013</v>
          </cell>
          <cell r="B40" t="str">
            <v>0</v>
          </cell>
          <cell r="C40">
            <v>1013</v>
          </cell>
          <cell r="D40" t="str">
            <v>Tepeojuma</v>
          </cell>
          <cell r="E40" t="str">
            <v>Manuel Ismael Gil García</v>
          </cell>
          <cell r="F40" t="str">
            <v>Presidente Municipal Constitucional</v>
          </cell>
        </row>
        <row r="41">
          <cell r="A41" t="str">
            <v>01014</v>
          </cell>
          <cell r="B41" t="str">
            <v>0</v>
          </cell>
          <cell r="C41">
            <v>1014</v>
          </cell>
          <cell r="D41" t="str">
            <v>Tepexco</v>
          </cell>
          <cell r="E41" t="str">
            <v>Aniceta Peña Aguilar</v>
          </cell>
          <cell r="F41" t="str">
            <v>Presidenta Municipal Constitucional</v>
          </cell>
        </row>
        <row r="42">
          <cell r="A42" t="str">
            <v>01015</v>
          </cell>
          <cell r="B42" t="str">
            <v>0</v>
          </cell>
          <cell r="C42">
            <v>1015</v>
          </cell>
          <cell r="D42" t="str">
            <v>Tilapa</v>
          </cell>
          <cell r="E42" t="str">
            <v>Víctor Reyes Orea</v>
          </cell>
          <cell r="F42" t="str">
            <v>Presidente Municipal Constitucional</v>
          </cell>
        </row>
        <row r="43">
          <cell r="A43" t="str">
            <v>01016</v>
          </cell>
          <cell r="B43" t="str">
            <v>0</v>
          </cell>
          <cell r="C43">
            <v>1016</v>
          </cell>
          <cell r="D43" t="str">
            <v>Tlapanalá</v>
          </cell>
          <cell r="E43" t="str">
            <v>Lorenzo Pliego Campos</v>
          </cell>
          <cell r="F43" t="str">
            <v>Presidente Municipal Constitucional</v>
          </cell>
        </row>
        <row r="44">
          <cell r="A44" t="str">
            <v>01017</v>
          </cell>
          <cell r="B44" t="str">
            <v>0</v>
          </cell>
          <cell r="C44">
            <v>1017</v>
          </cell>
          <cell r="D44" t="str">
            <v>Xochiltepec</v>
          </cell>
          <cell r="E44" t="str">
            <v>C.P. Alejandra Celestino Castro</v>
          </cell>
          <cell r="F44" t="str">
            <v>Presidenta Municipal Constitucional</v>
          </cell>
        </row>
        <row r="45">
          <cell r="A45" t="str">
            <v>01101</v>
          </cell>
          <cell r="B45" t="str">
            <v>0</v>
          </cell>
          <cell r="C45">
            <v>1101</v>
          </cell>
          <cell r="D45" t="str">
            <v>Chiautla</v>
          </cell>
          <cell r="E45" t="str">
            <v>Prof. Juan Domínguez Espinosa</v>
          </cell>
          <cell r="F45" t="str">
            <v>Presidente Municipal Constitucional</v>
          </cell>
        </row>
        <row r="46">
          <cell r="A46" t="str">
            <v>01102</v>
          </cell>
          <cell r="B46" t="str">
            <v>0</v>
          </cell>
          <cell r="C46">
            <v>1102</v>
          </cell>
          <cell r="D46" t="str">
            <v>Albino Zertuche</v>
          </cell>
          <cell r="E46" t="str">
            <v>Pedro Leónides Ordaz Rojas</v>
          </cell>
          <cell r="F46" t="str">
            <v>Presidente Municipal Constitucional</v>
          </cell>
        </row>
        <row r="47">
          <cell r="A47" t="str">
            <v>01103</v>
          </cell>
          <cell r="B47" t="str">
            <v>0</v>
          </cell>
          <cell r="C47">
            <v>1103</v>
          </cell>
          <cell r="D47" t="str">
            <v>Atzala</v>
          </cell>
          <cell r="E47" t="str">
            <v>Irma Asunción Reyes Sosa</v>
          </cell>
          <cell r="F47" t="str">
            <v>Presidenta Municipal Constitucional</v>
          </cell>
        </row>
        <row r="48">
          <cell r="A48" t="str">
            <v>01104</v>
          </cell>
          <cell r="B48" t="str">
            <v>0</v>
          </cell>
          <cell r="C48">
            <v>1104</v>
          </cell>
          <cell r="D48" t="str">
            <v>Chietla</v>
          </cell>
          <cell r="E48" t="str">
            <v>Lic. Olaf Ponce Cortés</v>
          </cell>
          <cell r="F48" t="str">
            <v>Presidente Municipal Constitucional</v>
          </cell>
        </row>
        <row r="49">
          <cell r="A49" t="str">
            <v>01105</v>
          </cell>
          <cell r="B49" t="str">
            <v>0</v>
          </cell>
          <cell r="C49">
            <v>1105</v>
          </cell>
          <cell r="D49" t="str">
            <v>Chila de la Sal</v>
          </cell>
          <cell r="E49" t="str">
            <v>Bianey Tellez Herreros</v>
          </cell>
          <cell r="F49" t="str">
            <v>Presidente Municipal Constitucional</v>
          </cell>
        </row>
        <row r="50">
          <cell r="A50" t="str">
            <v>01106</v>
          </cell>
          <cell r="B50" t="str">
            <v>0</v>
          </cell>
          <cell r="C50">
            <v>1106</v>
          </cell>
          <cell r="D50" t="str">
            <v>Cohetzala</v>
          </cell>
          <cell r="E50" t="str">
            <v>Susana Espinoza Cantorán</v>
          </cell>
          <cell r="F50" t="str">
            <v>Presidenta Municipal Constitucional</v>
          </cell>
        </row>
        <row r="51">
          <cell r="A51" t="str">
            <v>01107</v>
          </cell>
          <cell r="B51" t="str">
            <v>0</v>
          </cell>
          <cell r="C51">
            <v>1107</v>
          </cell>
          <cell r="D51" t="str">
            <v>Huehuetlán el Chico</v>
          </cell>
          <cell r="E51" t="str">
            <v>Norberto Roldán Ariza</v>
          </cell>
          <cell r="F51" t="str">
            <v>Presidente Municipal Constitucional</v>
          </cell>
        </row>
        <row r="52">
          <cell r="A52" t="str">
            <v>01108</v>
          </cell>
          <cell r="B52" t="str">
            <v>0</v>
          </cell>
          <cell r="C52">
            <v>1108</v>
          </cell>
          <cell r="D52" t="str">
            <v>Ixcamilpa de Guerrero</v>
          </cell>
          <cell r="E52" t="str">
            <v>Lic. Víctor Manuel Torres López</v>
          </cell>
          <cell r="F52" t="str">
            <v>Presidente Municipal Constitucional</v>
          </cell>
        </row>
        <row r="53">
          <cell r="A53" t="str">
            <v>01109</v>
          </cell>
          <cell r="B53" t="str">
            <v>0</v>
          </cell>
          <cell r="C53">
            <v>1109</v>
          </cell>
          <cell r="D53" t="str">
            <v>Jolalpan</v>
          </cell>
          <cell r="E53" t="str">
            <v>Fidel Rojas Quintana</v>
          </cell>
          <cell r="F53" t="str">
            <v>Presidente Municipal Constitucional</v>
          </cell>
        </row>
        <row r="54">
          <cell r="A54" t="str">
            <v>01110</v>
          </cell>
          <cell r="B54" t="str">
            <v>0</v>
          </cell>
          <cell r="C54">
            <v>1110</v>
          </cell>
          <cell r="D54" t="str">
            <v>Teotlalco</v>
          </cell>
          <cell r="E54" t="str">
            <v>Guillermo Cortés Escandón</v>
          </cell>
          <cell r="F54" t="str">
            <v>Presidente Municipal Constitucional</v>
          </cell>
        </row>
        <row r="55">
          <cell r="A55" t="str">
            <v>01111</v>
          </cell>
          <cell r="B55" t="str">
            <v>0</v>
          </cell>
          <cell r="C55">
            <v>1111</v>
          </cell>
          <cell r="D55" t="str">
            <v>Tulcingo</v>
          </cell>
          <cell r="E55" t="str">
            <v>Juan Manuel Rodríguez Rodríguez</v>
          </cell>
          <cell r="F55" t="str">
            <v>Presidente Municipal Constitucional</v>
          </cell>
        </row>
        <row r="56">
          <cell r="A56" t="str">
            <v>01112</v>
          </cell>
          <cell r="B56" t="str">
            <v>0</v>
          </cell>
          <cell r="C56">
            <v>1112</v>
          </cell>
          <cell r="D56" t="str">
            <v>Xicotlán</v>
          </cell>
          <cell r="E56" t="str">
            <v>Sixto Guillermo Rosales Flores</v>
          </cell>
          <cell r="F56" t="str">
            <v>Presidente Municipal Constitucional</v>
          </cell>
        </row>
        <row r="57">
          <cell r="A57" t="str">
            <v>01201</v>
          </cell>
          <cell r="B57" t="str">
            <v>0</v>
          </cell>
          <cell r="C57">
            <v>1201</v>
          </cell>
          <cell r="D57" t="str">
            <v>Acatlán</v>
          </cell>
          <cell r="E57" t="str">
            <v>Lic. María del Carmen Nava Martínez</v>
          </cell>
          <cell r="F57" t="str">
            <v>Presidenta Municipal Constitucional</v>
          </cell>
        </row>
        <row r="58">
          <cell r="A58" t="str">
            <v>01202</v>
          </cell>
          <cell r="B58" t="str">
            <v>0</v>
          </cell>
          <cell r="C58">
            <v>1202</v>
          </cell>
          <cell r="D58" t="str">
            <v>Ahuehuetitla</v>
          </cell>
          <cell r="E58" t="str">
            <v>Favian Calixto Onofre</v>
          </cell>
          <cell r="F58" t="str">
            <v>Presidente Municipal Constitucional</v>
          </cell>
        </row>
        <row r="59">
          <cell r="A59" t="str">
            <v>01203</v>
          </cell>
          <cell r="B59" t="str">
            <v>0</v>
          </cell>
          <cell r="C59">
            <v>1203</v>
          </cell>
          <cell r="D59" t="str">
            <v>Axutla</v>
          </cell>
          <cell r="E59" t="str">
            <v>Marco Antonio Monge Zuñiga</v>
          </cell>
          <cell r="F59" t="str">
            <v>Presidente Municipal Constitucional</v>
          </cell>
        </row>
        <row r="60">
          <cell r="A60" t="str">
            <v>01204</v>
          </cell>
          <cell r="B60" t="str">
            <v>0</v>
          </cell>
          <cell r="C60">
            <v>1204</v>
          </cell>
          <cell r="D60" t="str">
            <v>Chila</v>
          </cell>
          <cell r="E60" t="str">
            <v>Víctor Quijada Flores</v>
          </cell>
          <cell r="F60" t="str">
            <v>Presidente Municipal Constitucional</v>
          </cell>
        </row>
        <row r="61">
          <cell r="A61" t="str">
            <v>01205</v>
          </cell>
          <cell r="B61" t="str">
            <v>0</v>
          </cell>
          <cell r="C61">
            <v>1205</v>
          </cell>
          <cell r="D61" t="str">
            <v>Chinantla</v>
          </cell>
          <cell r="E61" t="str">
            <v>Arturo Cruz García</v>
          </cell>
          <cell r="F61" t="str">
            <v>Presidente Municipal Constitucional</v>
          </cell>
        </row>
        <row r="62">
          <cell r="A62" t="str">
            <v>01206</v>
          </cell>
          <cell r="B62" t="str">
            <v>0</v>
          </cell>
          <cell r="C62">
            <v>1206</v>
          </cell>
          <cell r="D62" t="str">
            <v>Guadalupe</v>
          </cell>
          <cell r="E62" t="str">
            <v>Rebelino Alejandro Herrera Martínez</v>
          </cell>
          <cell r="F62" t="str">
            <v>Presidente Municipal Constitucional</v>
          </cell>
        </row>
        <row r="63">
          <cell r="A63" t="str">
            <v>01207</v>
          </cell>
          <cell r="B63" t="str">
            <v>0</v>
          </cell>
          <cell r="C63">
            <v>1207</v>
          </cell>
          <cell r="D63" t="str">
            <v>Petlalcingo</v>
          </cell>
          <cell r="E63" t="str">
            <v>Filadelfo Vergara Tapia</v>
          </cell>
          <cell r="F63" t="str">
            <v>Presidente Municipal Constitucional</v>
          </cell>
        </row>
        <row r="64">
          <cell r="A64" t="str">
            <v>01208</v>
          </cell>
          <cell r="B64" t="str">
            <v>0</v>
          </cell>
          <cell r="C64">
            <v>1208</v>
          </cell>
          <cell r="D64" t="str">
            <v>Piaxtla</v>
          </cell>
          <cell r="E64" t="str">
            <v>Antonio Villa Veliz</v>
          </cell>
          <cell r="F64" t="str">
            <v>Presidente Municipal Constitucional</v>
          </cell>
        </row>
        <row r="65">
          <cell r="A65" t="str">
            <v>01209</v>
          </cell>
          <cell r="B65" t="str">
            <v>0</v>
          </cell>
          <cell r="C65">
            <v>1209</v>
          </cell>
          <cell r="D65" t="str">
            <v>San Jerónimo Xayacatlán</v>
          </cell>
          <cell r="E65" t="str">
            <v>Ing. Ibaan Olguín Arellano</v>
          </cell>
          <cell r="F65" t="str">
            <v>Presidente Municipal Constitucional</v>
          </cell>
        </row>
        <row r="66">
          <cell r="A66" t="str">
            <v>01210</v>
          </cell>
          <cell r="B66" t="str">
            <v>0</v>
          </cell>
          <cell r="C66">
            <v>1210</v>
          </cell>
          <cell r="D66" t="str">
            <v>San Miguel Ixitlán</v>
          </cell>
          <cell r="E66" t="str">
            <v>Aurea María Vargas Guerrero</v>
          </cell>
          <cell r="F66" t="str">
            <v>Presidenta Municipal Constitucional</v>
          </cell>
        </row>
        <row r="67">
          <cell r="A67" t="str">
            <v>01211</v>
          </cell>
          <cell r="B67" t="str">
            <v>0</v>
          </cell>
          <cell r="C67">
            <v>1211</v>
          </cell>
          <cell r="D67" t="str">
            <v>San Pablo Anicano</v>
          </cell>
          <cell r="E67" t="str">
            <v>Lic. Amadeuz Cuadrado Galeano</v>
          </cell>
          <cell r="F67" t="str">
            <v>Presidente Municipal Constitucional</v>
          </cell>
        </row>
        <row r="68">
          <cell r="A68" t="str">
            <v>01212</v>
          </cell>
          <cell r="B68" t="str">
            <v>0</v>
          </cell>
          <cell r="C68">
            <v>1212</v>
          </cell>
          <cell r="D68" t="str">
            <v>San Pedro Yeloixtlahuaca</v>
          </cell>
          <cell r="E68" t="str">
            <v>Lic. Irma Sabina Martínez Barragán</v>
          </cell>
          <cell r="F68" t="str">
            <v>Presidenta Municipal Constitucional</v>
          </cell>
        </row>
        <row r="69">
          <cell r="A69" t="str">
            <v>01213</v>
          </cell>
          <cell r="B69" t="str">
            <v>0</v>
          </cell>
          <cell r="C69">
            <v>1213</v>
          </cell>
          <cell r="D69" t="str">
            <v>Tecomatlán</v>
          </cell>
          <cell r="E69" t="str">
            <v>Sara Yolanda Reyes Hernández</v>
          </cell>
          <cell r="F69" t="str">
            <v>Presidenta Municipal Constitucional</v>
          </cell>
        </row>
        <row r="70">
          <cell r="A70" t="str">
            <v>01214</v>
          </cell>
          <cell r="B70" t="str">
            <v>0</v>
          </cell>
          <cell r="C70">
            <v>1214</v>
          </cell>
          <cell r="D70" t="str">
            <v>Tehuitzingo</v>
          </cell>
          <cell r="E70" t="str">
            <v>Lic. José Luis López García</v>
          </cell>
          <cell r="F70" t="str">
            <v>Presidente Municipal Constitucional</v>
          </cell>
        </row>
        <row r="71">
          <cell r="A71" t="str">
            <v>01215</v>
          </cell>
          <cell r="B71" t="str">
            <v>0</v>
          </cell>
          <cell r="C71">
            <v>1215</v>
          </cell>
          <cell r="D71" t="str">
            <v>Totoltepec de Guerrero</v>
          </cell>
          <cell r="E71" t="str">
            <v>Téc. Juvencia Petra Martínez Reyes</v>
          </cell>
          <cell r="F71" t="str">
            <v>Presidenta Municipal Constitucional</v>
          </cell>
        </row>
        <row r="72">
          <cell r="A72" t="str">
            <v>01216</v>
          </cell>
          <cell r="B72" t="str">
            <v>0</v>
          </cell>
          <cell r="C72">
            <v>1216</v>
          </cell>
          <cell r="D72" t="str">
            <v>Xayacatlán de Bravo</v>
          </cell>
          <cell r="E72" t="str">
            <v>Lic. Luis Santana Morales</v>
          </cell>
          <cell r="F72" t="str">
            <v>Presidente Municipal Constitucional</v>
          </cell>
        </row>
        <row r="73">
          <cell r="A73" t="str">
            <v>01301</v>
          </cell>
          <cell r="B73" t="str">
            <v>0</v>
          </cell>
          <cell r="C73">
            <v>1301</v>
          </cell>
          <cell r="D73" t="str">
            <v>Tepexi de Rodríguez</v>
          </cell>
          <cell r="E73" t="str">
            <v>Mtra. Alondra Méndez Betancourt</v>
          </cell>
          <cell r="F73" t="str">
            <v>Presidenta Municipal Constitucional</v>
          </cell>
        </row>
        <row r="74">
          <cell r="A74" t="str">
            <v>01302</v>
          </cell>
          <cell r="B74" t="str">
            <v>0</v>
          </cell>
          <cell r="C74">
            <v>1302</v>
          </cell>
          <cell r="D74" t="str">
            <v>Atexcal</v>
          </cell>
          <cell r="E74" t="str">
            <v>Ing. Juan Luna Luna</v>
          </cell>
          <cell r="F74" t="str">
            <v>Presidente Municipal Constitucional</v>
          </cell>
        </row>
        <row r="75">
          <cell r="A75" t="str">
            <v>01303</v>
          </cell>
          <cell r="B75" t="str">
            <v>0</v>
          </cell>
          <cell r="C75">
            <v>1303</v>
          </cell>
          <cell r="D75" t="str">
            <v>Atoyatempan</v>
          </cell>
          <cell r="E75" t="str">
            <v>Ing. Abel Gámez Vélez</v>
          </cell>
          <cell r="F75" t="str">
            <v>Presidente Municipal Constitucional</v>
          </cell>
        </row>
        <row r="76">
          <cell r="A76" t="str">
            <v>01304</v>
          </cell>
          <cell r="B76" t="str">
            <v>0</v>
          </cell>
          <cell r="C76">
            <v>1304</v>
          </cell>
          <cell r="D76" t="str">
            <v>Coyotepec</v>
          </cell>
          <cell r="E76" t="str">
            <v>Mtro. Eleuterio Melchor Campos</v>
          </cell>
          <cell r="F76" t="str">
            <v>Presidente Municipal Constitucional</v>
          </cell>
        </row>
        <row r="77">
          <cell r="A77" t="str">
            <v>01305</v>
          </cell>
          <cell r="B77" t="str">
            <v>0</v>
          </cell>
          <cell r="C77">
            <v>1305</v>
          </cell>
          <cell r="D77" t="str">
            <v>Cuayuca de Andrade</v>
          </cell>
          <cell r="E77" t="str">
            <v>Adriana López Patiño</v>
          </cell>
          <cell r="F77" t="str">
            <v>Presidenta Municipal Constitucional</v>
          </cell>
        </row>
        <row r="78">
          <cell r="A78" t="str">
            <v>01306</v>
          </cell>
          <cell r="B78" t="str">
            <v>0</v>
          </cell>
          <cell r="C78">
            <v>1306</v>
          </cell>
          <cell r="D78" t="str">
            <v>Chigmecatitlán</v>
          </cell>
          <cell r="E78" t="str">
            <v>Teresa Flores Acevedo</v>
          </cell>
          <cell r="F78" t="str">
            <v>Presidenta Municipal Constitucional</v>
          </cell>
        </row>
        <row r="79">
          <cell r="A79" t="str">
            <v>01307</v>
          </cell>
          <cell r="B79" t="str">
            <v>0</v>
          </cell>
          <cell r="C79">
            <v>1307</v>
          </cell>
          <cell r="D79" t="str">
            <v>Huatlatlauca</v>
          </cell>
          <cell r="E79" t="str">
            <v>Gilberto López Báez</v>
          </cell>
          <cell r="F79" t="str">
            <v>Presidente Municipal Constitucional</v>
          </cell>
        </row>
        <row r="80">
          <cell r="A80" t="str">
            <v>01308</v>
          </cell>
          <cell r="B80" t="str">
            <v>0</v>
          </cell>
          <cell r="C80">
            <v>1308</v>
          </cell>
          <cell r="D80" t="str">
            <v>Huehuetlán el Grande</v>
          </cell>
          <cell r="E80" t="str">
            <v>José Ángel González Carpinteyro</v>
          </cell>
          <cell r="F80" t="str">
            <v>Presidente Municipal Constitucional</v>
          </cell>
        </row>
        <row r="81">
          <cell r="A81" t="str">
            <v>01309</v>
          </cell>
          <cell r="B81" t="str">
            <v>0</v>
          </cell>
          <cell r="C81">
            <v>1309</v>
          </cell>
          <cell r="D81" t="str">
            <v>Huitziltepec</v>
          </cell>
          <cell r="E81" t="str">
            <v>Víctor Díaz Burgos</v>
          </cell>
          <cell r="F81" t="str">
            <v>Presidente Municipal Constitucional</v>
          </cell>
        </row>
        <row r="82">
          <cell r="A82" t="str">
            <v>01310</v>
          </cell>
          <cell r="B82" t="str">
            <v>0</v>
          </cell>
          <cell r="C82">
            <v>1310</v>
          </cell>
          <cell r="D82" t="str">
            <v>Ixcaquixtla</v>
          </cell>
          <cell r="E82" t="str">
            <v>Ing. Salvador Castañeda Luna</v>
          </cell>
          <cell r="F82" t="str">
            <v>Presidente Municipal Constitucional</v>
          </cell>
        </row>
        <row r="83">
          <cell r="A83" t="str">
            <v>01311</v>
          </cell>
          <cell r="B83" t="str">
            <v>0</v>
          </cell>
          <cell r="C83">
            <v>1311</v>
          </cell>
          <cell r="D83" t="str">
            <v>Juan N. Méndez</v>
          </cell>
          <cell r="E83" t="str">
            <v>Alejandro López Velasco</v>
          </cell>
          <cell r="F83" t="str">
            <v>Presidente Municipal Constitucional</v>
          </cell>
        </row>
        <row r="84">
          <cell r="A84" t="str">
            <v>01312</v>
          </cell>
          <cell r="B84" t="str">
            <v>0</v>
          </cell>
          <cell r="C84">
            <v>1312</v>
          </cell>
          <cell r="D84" t="str">
            <v>La Magdalena Tlatlauquitepec</v>
          </cell>
          <cell r="E84" t="str">
            <v>Celia Castillo Flores</v>
          </cell>
          <cell r="F84" t="str">
            <v>Presidenta Municipal Constitucional</v>
          </cell>
        </row>
        <row r="85">
          <cell r="A85" t="str">
            <v>01313</v>
          </cell>
          <cell r="B85" t="str">
            <v>0</v>
          </cell>
          <cell r="C85">
            <v>1313</v>
          </cell>
          <cell r="D85" t="str">
            <v>Molcaxac</v>
          </cell>
          <cell r="E85" t="str">
            <v>Félix Huerta Medel</v>
          </cell>
          <cell r="F85" t="str">
            <v>Presidente Municipal Constitucional</v>
          </cell>
        </row>
        <row r="86">
          <cell r="A86" t="str">
            <v>01314</v>
          </cell>
          <cell r="B86" t="str">
            <v>0</v>
          </cell>
          <cell r="C86">
            <v>1314</v>
          </cell>
          <cell r="D86" t="str">
            <v>San Juan Atzompa</v>
          </cell>
          <cell r="E86" t="str">
            <v>Imelda Flores Castro</v>
          </cell>
          <cell r="F86" t="str">
            <v>Presidenta Municipal Constitucional</v>
          </cell>
        </row>
        <row r="87">
          <cell r="A87" t="str">
            <v>01315</v>
          </cell>
          <cell r="B87" t="str">
            <v>0</v>
          </cell>
          <cell r="C87">
            <v>1315</v>
          </cell>
          <cell r="D87" t="str">
            <v>Santa Catarina Tlaltempan</v>
          </cell>
          <cell r="E87" t="str">
            <v>Ciriaco Aguilar Sánchez</v>
          </cell>
          <cell r="F87" t="str">
            <v>Presidente Municipal Constitucional</v>
          </cell>
        </row>
        <row r="88">
          <cell r="A88" t="str">
            <v>01316</v>
          </cell>
          <cell r="B88" t="str">
            <v>0</v>
          </cell>
          <cell r="C88">
            <v>1316</v>
          </cell>
          <cell r="D88" t="str">
            <v>Santa Inés Ahuatempan</v>
          </cell>
          <cell r="E88" t="str">
            <v>Lic. Gustavo Sánchez Vidal</v>
          </cell>
          <cell r="F88" t="str">
            <v>Presidente Municipal Constitucional</v>
          </cell>
        </row>
        <row r="89">
          <cell r="A89" t="str">
            <v>01317</v>
          </cell>
          <cell r="B89" t="str">
            <v>0</v>
          </cell>
          <cell r="C89">
            <v>1317</v>
          </cell>
          <cell r="D89" t="str">
            <v>Tepeyahualco de Cuauhtémoc</v>
          </cell>
          <cell r="E89" t="str">
            <v>Bartolomé González Hernández</v>
          </cell>
          <cell r="F89" t="str">
            <v>Presidente Municipal Constitucional</v>
          </cell>
        </row>
        <row r="90">
          <cell r="A90" t="str">
            <v>01318</v>
          </cell>
          <cell r="B90" t="str">
            <v>0</v>
          </cell>
          <cell r="C90">
            <v>1318</v>
          </cell>
          <cell r="D90" t="str">
            <v>Zacapala</v>
          </cell>
          <cell r="E90" t="str">
            <v>Rosalba Iselt Merino Flores</v>
          </cell>
          <cell r="F90" t="str">
            <v>Presidenta Municipal Constitucional</v>
          </cell>
        </row>
        <row r="91">
          <cell r="A91" t="str">
            <v>01401</v>
          </cell>
          <cell r="B91" t="str">
            <v>0</v>
          </cell>
          <cell r="C91">
            <v>1401</v>
          </cell>
          <cell r="D91" t="str">
            <v>Tehuacán</v>
          </cell>
          <cell r="E91" t="str">
            <v>Lic. Felipe de Jesús Patjane Martínez</v>
          </cell>
          <cell r="F91" t="str">
            <v>Presidente Municipal Constitucional</v>
          </cell>
        </row>
        <row r="92">
          <cell r="A92" t="str">
            <v>01402</v>
          </cell>
          <cell r="B92" t="str">
            <v>0</v>
          </cell>
          <cell r="C92">
            <v>1402</v>
          </cell>
          <cell r="D92" t="str">
            <v>Tepanco de López</v>
          </cell>
          <cell r="E92" t="str">
            <v>Lic. Eusebio Martínez Benítez</v>
          </cell>
          <cell r="F92" t="str">
            <v>Presidente Municipal Constitucional</v>
          </cell>
        </row>
        <row r="93">
          <cell r="A93" t="str">
            <v>01403</v>
          </cell>
          <cell r="B93" t="str">
            <v>0</v>
          </cell>
          <cell r="C93">
            <v>1403</v>
          </cell>
          <cell r="D93" t="str">
            <v>Chapulco</v>
          </cell>
          <cell r="E93" t="str">
            <v>Domingo Córdoba Martínez</v>
          </cell>
          <cell r="F93" t="str">
            <v>Presidente Municipal Constitucional</v>
          </cell>
        </row>
        <row r="94">
          <cell r="A94" t="str">
            <v>01404</v>
          </cell>
          <cell r="B94" t="str">
            <v>0</v>
          </cell>
          <cell r="C94">
            <v>1404</v>
          </cell>
          <cell r="D94" t="str">
            <v>Santiago Miahuatlán</v>
          </cell>
          <cell r="E94" t="str">
            <v>C.P. Edmundo Jesús Ramírez Castillo</v>
          </cell>
          <cell r="F94" t="str">
            <v>Presidente Municipal Constitucional</v>
          </cell>
        </row>
        <row r="95">
          <cell r="A95" t="str">
            <v>01405</v>
          </cell>
          <cell r="B95" t="str">
            <v>0</v>
          </cell>
          <cell r="C95">
            <v>1405</v>
          </cell>
          <cell r="D95" t="str">
            <v>Nicolás Bravo</v>
          </cell>
          <cell r="E95" t="str">
            <v>Eustaquio Ramos Quiahua</v>
          </cell>
          <cell r="F95" t="str">
            <v>Presidente Municipal Constitucional</v>
          </cell>
        </row>
        <row r="96">
          <cell r="A96" t="str">
            <v>01501</v>
          </cell>
          <cell r="B96" t="str">
            <v>0</v>
          </cell>
          <cell r="C96">
            <v>1501</v>
          </cell>
          <cell r="D96" t="str">
            <v>Ajalpan</v>
          </cell>
          <cell r="E96" t="str">
            <v>Leonardo Salvador Tirzo</v>
          </cell>
          <cell r="F96" t="str">
            <v>Presidente Municipal Suplente</v>
          </cell>
        </row>
        <row r="97">
          <cell r="A97" t="str">
            <v>01502</v>
          </cell>
          <cell r="B97" t="str">
            <v>0</v>
          </cell>
          <cell r="C97">
            <v>1502</v>
          </cell>
          <cell r="D97" t="str">
            <v>Zapotitlán</v>
          </cell>
          <cell r="E97" t="str">
            <v>Lic. Eduardo Vázquez Márquez</v>
          </cell>
          <cell r="F97" t="str">
            <v>Presidente Municipal Constitucional</v>
          </cell>
        </row>
        <row r="98">
          <cell r="A98" t="str">
            <v>01503</v>
          </cell>
          <cell r="B98" t="str">
            <v>0</v>
          </cell>
          <cell r="C98">
            <v>1503</v>
          </cell>
          <cell r="D98" t="str">
            <v>Caltepec</v>
          </cell>
          <cell r="E98" t="str">
            <v>Leticia López Diosdado</v>
          </cell>
          <cell r="F98" t="str">
            <v>Presidenta Municipal Constitucional</v>
          </cell>
        </row>
        <row r="99">
          <cell r="A99" t="str">
            <v>01504</v>
          </cell>
          <cell r="B99" t="str">
            <v>0</v>
          </cell>
          <cell r="C99">
            <v>1504</v>
          </cell>
          <cell r="D99" t="str">
            <v>San Gabriel Chilac</v>
          </cell>
          <cell r="E99" t="str">
            <v>Lic. Marisela Martínez Rodríguez</v>
          </cell>
          <cell r="F99" t="str">
            <v>Presidenta Municipal Constitucional</v>
          </cell>
        </row>
        <row r="100">
          <cell r="A100" t="str">
            <v>01505</v>
          </cell>
          <cell r="B100" t="str">
            <v>0</v>
          </cell>
          <cell r="C100">
            <v>1505</v>
          </cell>
          <cell r="D100" t="str">
            <v>San José Miahuatlán</v>
          </cell>
          <cell r="E100" t="str">
            <v>Lic. Héctor Gutiérrez Morales</v>
          </cell>
          <cell r="F100" t="str">
            <v>Presidente Municipal Constitucional</v>
          </cell>
        </row>
        <row r="101">
          <cell r="A101" t="str">
            <v>01506</v>
          </cell>
          <cell r="B101" t="str">
            <v>0</v>
          </cell>
          <cell r="C101">
            <v>1506</v>
          </cell>
          <cell r="D101" t="str">
            <v>Altepexi</v>
          </cell>
          <cell r="E101" t="str">
            <v>Méd. Pablo Desiderio Miguel</v>
          </cell>
          <cell r="F101" t="str">
            <v>Presidente Municipal Constitucional</v>
          </cell>
        </row>
        <row r="102">
          <cell r="A102" t="str">
            <v>01507</v>
          </cell>
          <cell r="B102" t="str">
            <v>0</v>
          </cell>
          <cell r="C102">
            <v>1507</v>
          </cell>
          <cell r="D102" t="str">
            <v>Zinacatepec</v>
          </cell>
          <cell r="E102" t="str">
            <v>Luis Enrique Contreras Ponce</v>
          </cell>
          <cell r="F102" t="str">
            <v>Presidente Municipal Constitucional</v>
          </cell>
        </row>
        <row r="103">
          <cell r="A103" t="str">
            <v>01508</v>
          </cell>
          <cell r="B103" t="str">
            <v>0</v>
          </cell>
          <cell r="C103">
            <v>1508</v>
          </cell>
          <cell r="D103" t="str">
            <v>Coxcatlán</v>
          </cell>
          <cell r="E103" t="str">
            <v>Aldo Rogelio Arvizu Robles</v>
          </cell>
          <cell r="F103" t="str">
            <v>Presidente Municipal Constitucional</v>
          </cell>
        </row>
        <row r="104">
          <cell r="A104" t="str">
            <v>01509</v>
          </cell>
          <cell r="B104" t="str">
            <v>0</v>
          </cell>
          <cell r="C104">
            <v>1509</v>
          </cell>
          <cell r="D104" t="str">
            <v>San Antonio Cañada</v>
          </cell>
          <cell r="E104" t="str">
            <v>Bernardino Aquino Belendez</v>
          </cell>
          <cell r="F104" t="str">
            <v>Presidente Municipal Constitucional</v>
          </cell>
        </row>
        <row r="105">
          <cell r="A105" t="str">
            <v>01510</v>
          </cell>
          <cell r="B105" t="str">
            <v>0</v>
          </cell>
          <cell r="C105">
            <v>1510</v>
          </cell>
          <cell r="D105" t="str">
            <v>Vicente Guerrero</v>
          </cell>
          <cell r="E105" t="str">
            <v>Francisco Javier Hernández Morales</v>
          </cell>
          <cell r="F105" t="str">
            <v>Presidente Municipal Constitucional</v>
          </cell>
        </row>
        <row r="106">
          <cell r="A106" t="str">
            <v>01511</v>
          </cell>
          <cell r="B106" t="str">
            <v>0</v>
          </cell>
          <cell r="C106">
            <v>1511</v>
          </cell>
          <cell r="D106" t="str">
            <v>Zoquitlán</v>
          </cell>
          <cell r="E106" t="str">
            <v>Claudio Hernández Cabanzo</v>
          </cell>
          <cell r="F106" t="str">
            <v>Presidente Municipal Constitucional</v>
          </cell>
        </row>
        <row r="107">
          <cell r="A107" t="str">
            <v>01512</v>
          </cell>
          <cell r="B107" t="str">
            <v>0</v>
          </cell>
          <cell r="C107">
            <v>1512</v>
          </cell>
          <cell r="D107" t="str">
            <v>Coyomeapan</v>
          </cell>
          <cell r="E107" t="str">
            <v>Lic. David Celestino Rosas</v>
          </cell>
          <cell r="F107" t="str">
            <v>Presidente Municipal Constitucional</v>
          </cell>
        </row>
        <row r="108">
          <cell r="A108" t="str">
            <v>01513</v>
          </cell>
          <cell r="B108" t="str">
            <v>0</v>
          </cell>
          <cell r="C108">
            <v>1513</v>
          </cell>
          <cell r="D108" t="str">
            <v>San Sebastián Tlacotepec</v>
          </cell>
          <cell r="E108" t="str">
            <v>Lic. Humberto Vázquez Muñoz</v>
          </cell>
          <cell r="F108" t="str">
            <v>Presidente Municipal Constitucional</v>
          </cell>
        </row>
        <row r="109">
          <cell r="A109" t="str">
            <v>01514</v>
          </cell>
          <cell r="B109" t="str">
            <v>0</v>
          </cell>
          <cell r="C109">
            <v>1514</v>
          </cell>
          <cell r="D109" t="str">
            <v>Eloxochitlán</v>
          </cell>
          <cell r="E109" t="str">
            <v>Lic. Honor Hernández Hernández</v>
          </cell>
          <cell r="F109" t="str">
            <v>Presidente Municipal Constitucional</v>
          </cell>
        </row>
        <row r="110">
          <cell r="A110" t="str">
            <v>01601</v>
          </cell>
          <cell r="B110" t="str">
            <v>0</v>
          </cell>
          <cell r="C110">
            <v>1601</v>
          </cell>
          <cell r="D110" t="str">
            <v>Tepeaca</v>
          </cell>
          <cell r="E110" t="str">
            <v>Lic. Sergio Salomón Céspedes Peregrina</v>
          </cell>
          <cell r="F110" t="str">
            <v>Presidente Municipal Constitucional</v>
          </cell>
        </row>
        <row r="111">
          <cell r="A111" t="str">
            <v>01602</v>
          </cell>
          <cell r="B111" t="str">
            <v>0</v>
          </cell>
          <cell r="C111">
            <v>1602</v>
          </cell>
          <cell r="D111" t="str">
            <v>Acajete</v>
          </cell>
          <cell r="E111" t="str">
            <v>Roberto Ramírez Cervantes</v>
          </cell>
          <cell r="F111" t="str">
            <v>Presidente Municipal Constitucional</v>
          </cell>
        </row>
        <row r="112">
          <cell r="A112" t="str">
            <v>01603</v>
          </cell>
          <cell r="B112" t="str">
            <v>0</v>
          </cell>
          <cell r="C112">
            <v>1603</v>
          </cell>
          <cell r="D112" t="str">
            <v>Amozoc</v>
          </cell>
          <cell r="E112" t="str">
            <v>J Bernardo Mario de la Rosa Romero</v>
          </cell>
          <cell r="F112" t="str">
            <v>Presidente Municipal Constitucional</v>
          </cell>
        </row>
        <row r="113">
          <cell r="A113" t="str">
            <v>01604</v>
          </cell>
          <cell r="B113" t="str">
            <v>0</v>
          </cell>
          <cell r="C113">
            <v>1604</v>
          </cell>
          <cell r="D113" t="str">
            <v>Cuautinchán</v>
          </cell>
          <cell r="E113" t="str">
            <v>Lic. José Raúl Babines Pérez</v>
          </cell>
          <cell r="F113" t="str">
            <v>Presidente Municipal Constitucional</v>
          </cell>
        </row>
        <row r="114">
          <cell r="A114" t="str">
            <v>01605</v>
          </cell>
          <cell r="B114" t="str">
            <v>0</v>
          </cell>
          <cell r="C114">
            <v>1605</v>
          </cell>
          <cell r="D114" t="str">
            <v>Mixtla</v>
          </cell>
          <cell r="E114" t="str">
            <v>Lic. Efigenia González Tamayo</v>
          </cell>
          <cell r="F114" t="str">
            <v>Presidenta Municipal Constitucional</v>
          </cell>
        </row>
        <row r="115">
          <cell r="A115" t="str">
            <v>01606</v>
          </cell>
          <cell r="B115" t="str">
            <v>0</v>
          </cell>
          <cell r="C115">
            <v>1606</v>
          </cell>
          <cell r="D115" t="str">
            <v>Santo Tomás Hueyotlipan</v>
          </cell>
          <cell r="E115" t="str">
            <v>Mtro. Francisco Javier Solís Romero</v>
          </cell>
          <cell r="F115" t="str">
            <v>Presidente Municipal Constitucional</v>
          </cell>
        </row>
        <row r="116">
          <cell r="A116" t="str">
            <v>01607</v>
          </cell>
          <cell r="B116" t="str">
            <v>0</v>
          </cell>
          <cell r="C116">
            <v>1607</v>
          </cell>
          <cell r="D116" t="str">
            <v>Tecali de Herrera</v>
          </cell>
          <cell r="E116" t="str">
            <v>Lic. Erasto Amador Báez</v>
          </cell>
          <cell r="F116" t="str">
            <v>Presidente Municipal Constitucional</v>
          </cell>
        </row>
        <row r="117">
          <cell r="A117" t="str">
            <v>01608</v>
          </cell>
          <cell r="B117" t="str">
            <v>0</v>
          </cell>
          <cell r="C117">
            <v>1608</v>
          </cell>
          <cell r="D117" t="str">
            <v>Tepatlaxco de Hidalgo</v>
          </cell>
          <cell r="E117" t="str">
            <v>Calixto González Montero</v>
          </cell>
          <cell r="F117" t="str">
            <v>Presidente Municipal Constitucional</v>
          </cell>
        </row>
        <row r="118">
          <cell r="A118" t="str">
            <v>01609</v>
          </cell>
          <cell r="B118" t="str">
            <v>0</v>
          </cell>
          <cell r="C118">
            <v>1609</v>
          </cell>
          <cell r="D118" t="str">
            <v>Tzicatlacoyan</v>
          </cell>
          <cell r="E118" t="str">
            <v>Servando Arizpe Campos</v>
          </cell>
          <cell r="F118" t="str">
            <v>Presidente Municipal Constitucional</v>
          </cell>
        </row>
        <row r="119">
          <cell r="A119" t="str">
            <v>01701</v>
          </cell>
          <cell r="B119" t="str">
            <v>0</v>
          </cell>
          <cell r="C119">
            <v>1701</v>
          </cell>
          <cell r="D119" t="str">
            <v>Tecamachalco</v>
          </cell>
          <cell r="E119" t="str">
            <v>Lic. Marisol Cruz García</v>
          </cell>
          <cell r="F119" t="str">
            <v>Presidenta Municipal Constitucional</v>
          </cell>
        </row>
        <row r="120">
          <cell r="A120" t="str">
            <v>01702</v>
          </cell>
          <cell r="B120" t="str">
            <v>0</v>
          </cell>
          <cell r="C120">
            <v>1702</v>
          </cell>
          <cell r="D120" t="str">
            <v>Cuapiaxtla de Madero</v>
          </cell>
          <cell r="E120" t="str">
            <v>Ing. Joel Martínez Gloria</v>
          </cell>
          <cell r="F120" t="str">
            <v>Presidente Municipal Constitucional</v>
          </cell>
        </row>
        <row r="121">
          <cell r="A121" t="str">
            <v>01703</v>
          </cell>
          <cell r="B121" t="str">
            <v>0</v>
          </cell>
          <cell r="C121">
            <v>1703</v>
          </cell>
          <cell r="D121" t="str">
            <v>General Felipe Angeles</v>
          </cell>
          <cell r="E121" t="str">
            <v>Miguel Ángel Antonio Vázquez</v>
          </cell>
          <cell r="F121" t="str">
            <v>Presidente Municipal Constitucional</v>
          </cell>
        </row>
        <row r="122">
          <cell r="A122" t="str">
            <v>01704</v>
          </cell>
          <cell r="B122" t="str">
            <v>0</v>
          </cell>
          <cell r="C122">
            <v>1704</v>
          </cell>
          <cell r="D122" t="str">
            <v>Palmar de Bravo</v>
          </cell>
          <cell r="E122" t="str">
            <v>Hilario Vicente Martínez Alcántara</v>
          </cell>
          <cell r="F122" t="str">
            <v>Presidente Municipal Constitucional</v>
          </cell>
        </row>
        <row r="123">
          <cell r="A123" t="str">
            <v>01705</v>
          </cell>
          <cell r="B123" t="str">
            <v>0</v>
          </cell>
          <cell r="C123">
            <v>1705</v>
          </cell>
          <cell r="D123" t="str">
            <v>Quecholac</v>
          </cell>
          <cell r="E123" t="str">
            <v>Lic. José Alejandro Martínez Fuentes</v>
          </cell>
          <cell r="F123" t="str">
            <v>Presidente Municipal Constitucional</v>
          </cell>
        </row>
        <row r="124">
          <cell r="A124" t="str">
            <v>01706</v>
          </cell>
          <cell r="B124" t="str">
            <v>0</v>
          </cell>
          <cell r="C124">
            <v>1706</v>
          </cell>
          <cell r="D124" t="str">
            <v>Los Reyes de Juárez</v>
          </cell>
          <cell r="E124" t="str">
            <v>Manuel Herrera Ponce</v>
          </cell>
          <cell r="F124" t="str">
            <v>Presidente Municipal Constitucional</v>
          </cell>
        </row>
        <row r="125">
          <cell r="A125" t="str">
            <v>01707</v>
          </cell>
          <cell r="B125" t="str">
            <v>0</v>
          </cell>
          <cell r="C125">
            <v>1707</v>
          </cell>
          <cell r="D125" t="str">
            <v>San Salvador Huixcolotla</v>
          </cell>
          <cell r="E125" t="str">
            <v>Silvano Teodoro Mauricio</v>
          </cell>
          <cell r="F125" t="str">
            <v>Presidente Municipal Constitucional</v>
          </cell>
        </row>
        <row r="126">
          <cell r="A126" t="str">
            <v>01708</v>
          </cell>
          <cell r="B126" t="str">
            <v>0</v>
          </cell>
          <cell r="C126">
            <v>1708</v>
          </cell>
          <cell r="D126" t="str">
            <v>Tlacotepec de Benito Juárez</v>
          </cell>
          <cell r="E126" t="str">
            <v>Nelson Feliciano Beristain Macias</v>
          </cell>
          <cell r="F126" t="str">
            <v>Presidente Municipal Constitucional</v>
          </cell>
        </row>
        <row r="127">
          <cell r="A127" t="str">
            <v>01709</v>
          </cell>
          <cell r="B127" t="str">
            <v>0</v>
          </cell>
          <cell r="C127">
            <v>1709</v>
          </cell>
          <cell r="D127" t="str">
            <v>Tlanepantla</v>
          </cell>
          <cell r="E127" t="str">
            <v>Eloina Celis Tellez</v>
          </cell>
          <cell r="F127" t="str">
            <v>Presidenta Municipal Constitucional</v>
          </cell>
        </row>
        <row r="128">
          <cell r="A128" t="str">
            <v>01710</v>
          </cell>
          <cell r="B128" t="str">
            <v>0</v>
          </cell>
          <cell r="C128">
            <v>1710</v>
          </cell>
          <cell r="D128" t="str">
            <v>Tochtepec</v>
          </cell>
          <cell r="E128" t="str">
            <v>José Gregorio Julio Aguilar Andrade</v>
          </cell>
          <cell r="F128" t="str">
            <v>Presidente Municipal Constitucional</v>
          </cell>
        </row>
        <row r="129">
          <cell r="A129" t="str">
            <v>01711</v>
          </cell>
          <cell r="B129" t="str">
            <v>0</v>
          </cell>
          <cell r="C129">
            <v>1711</v>
          </cell>
          <cell r="D129" t="str">
            <v>Xochitlán Todos Santos</v>
          </cell>
          <cell r="E129" t="str">
            <v>Margarito Bolaños del Rosario</v>
          </cell>
          <cell r="F129" t="str">
            <v>Presidente Municipal Constitucional</v>
          </cell>
        </row>
        <row r="130">
          <cell r="A130" t="str">
            <v>01712</v>
          </cell>
          <cell r="B130" t="str">
            <v>0</v>
          </cell>
          <cell r="C130">
            <v>1712</v>
          </cell>
          <cell r="D130" t="str">
            <v>Yehualtepec</v>
          </cell>
          <cell r="E130" t="str">
            <v>Téc. Florencio Galicia Fernández</v>
          </cell>
          <cell r="F130" t="str">
            <v>Presidente Municipal Constitucional</v>
          </cell>
        </row>
        <row r="131">
          <cell r="A131" t="str">
            <v>01801</v>
          </cell>
          <cell r="B131" t="str">
            <v>0</v>
          </cell>
          <cell r="C131">
            <v>1801</v>
          </cell>
          <cell r="D131" t="str">
            <v>Acatzingo</v>
          </cell>
          <cell r="E131" t="str">
            <v>Arq. José Norberto Manuel Rosales García</v>
          </cell>
          <cell r="F131" t="str">
            <v>Presidente Municipal Constitucional</v>
          </cell>
        </row>
        <row r="132">
          <cell r="A132" t="str">
            <v>01802</v>
          </cell>
          <cell r="B132" t="str">
            <v>0</v>
          </cell>
          <cell r="C132">
            <v>1802</v>
          </cell>
          <cell r="D132" t="str">
            <v>Mazapiltepec de Juárez</v>
          </cell>
          <cell r="E132" t="str">
            <v>Gabriela Marín Castro</v>
          </cell>
          <cell r="F132" t="str">
            <v>Presidenta Municipal Constitucional</v>
          </cell>
        </row>
        <row r="133">
          <cell r="A133" t="str">
            <v>01803</v>
          </cell>
          <cell r="B133" t="str">
            <v>0</v>
          </cell>
          <cell r="C133">
            <v>1803</v>
          </cell>
          <cell r="D133" t="str">
            <v>Nopalucan</v>
          </cell>
          <cell r="E133" t="str">
            <v>José Margarito Aguilar de la Cruz</v>
          </cell>
          <cell r="F133" t="str">
            <v>Presidente Municipal Constitucional</v>
          </cell>
        </row>
        <row r="134">
          <cell r="A134" t="str">
            <v>01804</v>
          </cell>
          <cell r="B134" t="str">
            <v>0</v>
          </cell>
          <cell r="C134">
            <v>1804</v>
          </cell>
          <cell r="D134" t="str">
            <v>Rafael Lara Grajales</v>
          </cell>
          <cell r="E134" t="str">
            <v>Jorge Alejandro Vera Palacios</v>
          </cell>
          <cell r="F134" t="str">
            <v>Presidente Municipal Constitucional</v>
          </cell>
        </row>
        <row r="135">
          <cell r="A135" t="str">
            <v>01805</v>
          </cell>
          <cell r="B135" t="str">
            <v>0</v>
          </cell>
          <cell r="C135">
            <v>1805</v>
          </cell>
          <cell r="D135" t="str">
            <v>San José Chiapa</v>
          </cell>
          <cell r="E135" t="str">
            <v>Ing. Arturo Graciel López Vélez</v>
          </cell>
          <cell r="F135" t="str">
            <v>Presidente Municipal Constitucional</v>
          </cell>
        </row>
        <row r="136">
          <cell r="A136" t="str">
            <v>01806</v>
          </cell>
          <cell r="B136" t="str">
            <v>0</v>
          </cell>
          <cell r="C136">
            <v>1806</v>
          </cell>
          <cell r="D136" t="str">
            <v>San Nicolás Buenos Aires</v>
          </cell>
          <cell r="E136" t="str">
            <v>Téc. Miguel Ángel Sánchez Serrano</v>
          </cell>
          <cell r="F136" t="str">
            <v>Presidente Municipal Constitucional</v>
          </cell>
        </row>
        <row r="137">
          <cell r="A137" t="str">
            <v>01807</v>
          </cell>
          <cell r="B137" t="str">
            <v>0</v>
          </cell>
          <cell r="C137">
            <v>1807</v>
          </cell>
          <cell r="D137" t="str">
            <v>San Salvador el Seco</v>
          </cell>
          <cell r="E137" t="str">
            <v>Lic. Irene Marina Aguirre Rojas</v>
          </cell>
          <cell r="F137" t="str">
            <v>Presidenta Municipal Constitucional</v>
          </cell>
        </row>
        <row r="138">
          <cell r="A138" t="str">
            <v>01808</v>
          </cell>
          <cell r="B138" t="str">
            <v>0</v>
          </cell>
          <cell r="C138">
            <v>1808</v>
          </cell>
          <cell r="D138" t="str">
            <v>Soltepec</v>
          </cell>
          <cell r="E138" t="str">
            <v>M.V.Z. Leobardo Aguilar Flores</v>
          </cell>
          <cell r="F138" t="str">
            <v>Presidente Municipal Constitucional</v>
          </cell>
        </row>
        <row r="139">
          <cell r="A139" t="str">
            <v>01901</v>
          </cell>
          <cell r="B139" t="str">
            <v>0</v>
          </cell>
          <cell r="C139">
            <v>1901</v>
          </cell>
          <cell r="D139" t="str">
            <v>Chalchicomula de Sesma</v>
          </cell>
          <cell r="E139" t="str">
            <v>Lic. Carlos Augusto Tentle Vázquez</v>
          </cell>
          <cell r="F139" t="str">
            <v>Presidente Municipal Constitucional</v>
          </cell>
        </row>
        <row r="140">
          <cell r="A140" t="str">
            <v>01902</v>
          </cell>
          <cell r="B140" t="str">
            <v>0</v>
          </cell>
          <cell r="C140">
            <v>1902</v>
          </cell>
          <cell r="D140" t="str">
            <v>Aljojuca</v>
          </cell>
          <cell r="E140" t="str">
            <v>José Juan García Cortés</v>
          </cell>
          <cell r="F140" t="str">
            <v>Presidente Municipal Constitucional</v>
          </cell>
        </row>
        <row r="141">
          <cell r="A141" t="str">
            <v>01903</v>
          </cell>
          <cell r="B141" t="str">
            <v>0</v>
          </cell>
          <cell r="C141">
            <v>1903</v>
          </cell>
          <cell r="D141" t="str">
            <v>Atzitzintla</v>
          </cell>
          <cell r="E141" t="str">
            <v>José Joaquín López Castillo</v>
          </cell>
          <cell r="F141" t="str">
            <v>Presidente Municipal Constitucional</v>
          </cell>
        </row>
        <row r="142">
          <cell r="A142" t="str">
            <v>01904</v>
          </cell>
          <cell r="B142" t="str">
            <v>0</v>
          </cell>
          <cell r="C142">
            <v>1904</v>
          </cell>
          <cell r="D142" t="str">
            <v>Cañada Morelos</v>
          </cell>
          <cell r="E142" t="str">
            <v>María de Lourdes Carrera Carrera</v>
          </cell>
          <cell r="F142" t="str">
            <v>Presidenta Municipal Constitucional</v>
          </cell>
        </row>
        <row r="143">
          <cell r="A143" t="str">
            <v>01905</v>
          </cell>
          <cell r="B143" t="str">
            <v>0</v>
          </cell>
          <cell r="C143">
            <v>1905</v>
          </cell>
          <cell r="D143" t="str">
            <v>Chichiquila</v>
          </cell>
          <cell r="E143" t="str">
            <v>Pablo Galindo Hernández</v>
          </cell>
          <cell r="F143" t="str">
            <v>Presidente Municipal Constitucional</v>
          </cell>
        </row>
        <row r="144">
          <cell r="A144" t="str">
            <v>01906</v>
          </cell>
          <cell r="B144" t="str">
            <v>0</v>
          </cell>
          <cell r="C144">
            <v>1906</v>
          </cell>
          <cell r="D144" t="str">
            <v>Chilchotla</v>
          </cell>
          <cell r="E144" t="str">
            <v>Valeriano Filomeno Hernández Ortíz</v>
          </cell>
          <cell r="F144" t="str">
            <v>Presidente Municipal Constitucional</v>
          </cell>
        </row>
        <row r="145">
          <cell r="A145" t="str">
            <v>01907</v>
          </cell>
          <cell r="B145" t="str">
            <v>0</v>
          </cell>
          <cell r="C145">
            <v>1907</v>
          </cell>
          <cell r="D145" t="str">
            <v>Esperanza</v>
          </cell>
          <cell r="E145" t="str">
            <v>Méd. Carlos Alberto Olivier Pacheco</v>
          </cell>
          <cell r="F145" t="str">
            <v>Presidente Municipal Constitucional</v>
          </cell>
        </row>
        <row r="146">
          <cell r="A146" t="str">
            <v>01908</v>
          </cell>
          <cell r="B146" t="str">
            <v>0</v>
          </cell>
          <cell r="C146">
            <v>1908</v>
          </cell>
          <cell r="D146" t="str">
            <v>Guadalupe Victoria</v>
          </cell>
          <cell r="E146" t="str">
            <v>Aurelio Flores Solano</v>
          </cell>
          <cell r="F146" t="str">
            <v>Presidente Municipal Constitucional</v>
          </cell>
        </row>
        <row r="147">
          <cell r="A147" t="str">
            <v>01909</v>
          </cell>
          <cell r="B147" t="str">
            <v>0</v>
          </cell>
          <cell r="C147">
            <v>1909</v>
          </cell>
          <cell r="D147" t="str">
            <v>Lafragua</v>
          </cell>
          <cell r="E147" t="str">
            <v>Lic. Raúl Pineda Raygoza</v>
          </cell>
          <cell r="F147" t="str">
            <v>Presidente Municipal Constitucional</v>
          </cell>
        </row>
        <row r="148">
          <cell r="A148" t="str">
            <v>01910</v>
          </cell>
          <cell r="B148" t="str">
            <v>0</v>
          </cell>
          <cell r="C148">
            <v>1910</v>
          </cell>
          <cell r="D148" t="str">
            <v>Quimixtlán</v>
          </cell>
          <cell r="E148" t="str">
            <v>Armando Pimentel Gómez</v>
          </cell>
          <cell r="F148" t="str">
            <v>Presidente Municipal Constitucional</v>
          </cell>
        </row>
        <row r="149">
          <cell r="A149" t="str">
            <v>01911</v>
          </cell>
          <cell r="B149" t="str">
            <v>0</v>
          </cell>
          <cell r="C149">
            <v>1911</v>
          </cell>
          <cell r="D149" t="str">
            <v>San Juan Atenco</v>
          </cell>
          <cell r="E149" t="str">
            <v>C.P. Francisco Alejandro Medina</v>
          </cell>
          <cell r="F149" t="str">
            <v>Presidente Municipal Constitucional</v>
          </cell>
        </row>
        <row r="150">
          <cell r="A150" t="str">
            <v>01912</v>
          </cell>
          <cell r="B150" t="str">
            <v>0</v>
          </cell>
          <cell r="C150">
            <v>1912</v>
          </cell>
          <cell r="D150" t="str">
            <v>Tlachichuca</v>
          </cell>
          <cell r="E150" t="str">
            <v>Lic. Miguel Guadalupe Morales Zenteno</v>
          </cell>
          <cell r="F150" t="str">
            <v>Presidente Municipal Constitucional</v>
          </cell>
        </row>
        <row r="151">
          <cell r="A151" t="str">
            <v>02001</v>
          </cell>
          <cell r="B151" t="str">
            <v>0</v>
          </cell>
          <cell r="C151">
            <v>2001</v>
          </cell>
          <cell r="D151" t="str">
            <v>Tlatlauquitepec</v>
          </cell>
          <cell r="E151" t="str">
            <v>Lic. Porfirio Loeza Aguilar</v>
          </cell>
          <cell r="F151" t="str">
            <v>Presidente Municipal Constitucional</v>
          </cell>
        </row>
        <row r="152">
          <cell r="A152" t="str">
            <v>02002</v>
          </cell>
          <cell r="B152" t="str">
            <v>0</v>
          </cell>
          <cell r="C152">
            <v>2002</v>
          </cell>
          <cell r="D152" t="str">
            <v>Atempan</v>
          </cell>
          <cell r="E152" t="str">
            <v>Ing. Carlos Herrera González</v>
          </cell>
          <cell r="F152" t="str">
            <v>Presidente Municipal Constitucional</v>
          </cell>
        </row>
        <row r="153">
          <cell r="A153" t="str">
            <v>02003</v>
          </cell>
          <cell r="B153" t="str">
            <v>0</v>
          </cell>
          <cell r="C153">
            <v>2003</v>
          </cell>
          <cell r="D153" t="str">
            <v>Hueyapan</v>
          </cell>
          <cell r="E153" t="str">
            <v>Ing. Alfonso Lino Pozos</v>
          </cell>
          <cell r="F153" t="str">
            <v>Presidente Municipal Constitucional</v>
          </cell>
        </row>
        <row r="154">
          <cell r="A154" t="str">
            <v>02004</v>
          </cell>
          <cell r="B154" t="str">
            <v>0</v>
          </cell>
          <cell r="C154">
            <v>2004</v>
          </cell>
          <cell r="D154" t="str">
            <v>Libres</v>
          </cell>
          <cell r="E154" t="str">
            <v>Lic. Francisco Xavier Rodríguez Rivero</v>
          </cell>
          <cell r="F154" t="str">
            <v>Presidente Municipal Constitucional</v>
          </cell>
        </row>
        <row r="155">
          <cell r="A155" t="str">
            <v>02005</v>
          </cell>
          <cell r="B155" t="str">
            <v>0</v>
          </cell>
          <cell r="C155">
            <v>2005</v>
          </cell>
          <cell r="D155" t="str">
            <v>Oriental</v>
          </cell>
          <cell r="E155" t="str">
            <v>Guillermo Pozos Juárez</v>
          </cell>
          <cell r="F155" t="str">
            <v>Presidente Municipal Constitucional</v>
          </cell>
        </row>
        <row r="156">
          <cell r="A156" t="str">
            <v>02006</v>
          </cell>
          <cell r="B156" t="str">
            <v>0</v>
          </cell>
          <cell r="C156">
            <v>2006</v>
          </cell>
          <cell r="D156" t="str">
            <v>Tepeyahualco</v>
          </cell>
          <cell r="E156" t="str">
            <v>Eyerim Espinosa Sosa</v>
          </cell>
          <cell r="F156" t="str">
            <v>Presidente Municipal Constitucional</v>
          </cell>
        </row>
        <row r="157">
          <cell r="A157" t="str">
            <v>02007</v>
          </cell>
          <cell r="B157" t="str">
            <v>0</v>
          </cell>
          <cell r="C157">
            <v>2007</v>
          </cell>
          <cell r="D157" t="str">
            <v>Teteles de Ávila Castillo</v>
          </cell>
          <cell r="E157" t="str">
            <v>Mario Alberto Castro Jiménez</v>
          </cell>
          <cell r="F157" t="str">
            <v>Presidente Municipal Constitucional</v>
          </cell>
        </row>
        <row r="158">
          <cell r="A158" t="str">
            <v>02008</v>
          </cell>
          <cell r="B158" t="str">
            <v>0</v>
          </cell>
          <cell r="C158">
            <v>2008</v>
          </cell>
          <cell r="D158" t="str">
            <v>Yaonahuac</v>
          </cell>
          <cell r="E158" t="str">
            <v>Elías Lozada Ortega</v>
          </cell>
          <cell r="F158" t="str">
            <v>Presidente Municipal Constitucional</v>
          </cell>
        </row>
        <row r="159">
          <cell r="A159" t="str">
            <v>02009</v>
          </cell>
          <cell r="B159" t="str">
            <v>0</v>
          </cell>
          <cell r="C159">
            <v>2009</v>
          </cell>
          <cell r="D159" t="str">
            <v>Zaragoza</v>
          </cell>
          <cell r="E159" t="str">
            <v>José Tobías Ramiro Haquet</v>
          </cell>
          <cell r="F159" t="str">
            <v>Presidente Municipal Constitucional</v>
          </cell>
        </row>
        <row r="160">
          <cell r="A160" t="str">
            <v>02101</v>
          </cell>
          <cell r="B160" t="str">
            <v>0</v>
          </cell>
          <cell r="C160">
            <v>2101</v>
          </cell>
          <cell r="D160" t="str">
            <v>Teziutlán</v>
          </cell>
          <cell r="E160" t="str">
            <v>Carlos Enrique Peredo Grau</v>
          </cell>
          <cell r="F160" t="str">
            <v>Presidente Municipal Constitucional</v>
          </cell>
        </row>
        <row r="161">
          <cell r="A161" t="str">
            <v>02102</v>
          </cell>
          <cell r="B161" t="str">
            <v>0</v>
          </cell>
          <cell r="C161">
            <v>2102</v>
          </cell>
          <cell r="D161" t="str">
            <v>Acateno</v>
          </cell>
          <cell r="E161" t="str">
            <v>Edgar de Jesús Murrieta Navarro</v>
          </cell>
          <cell r="F161" t="str">
            <v>Presidente Municipal Constitucional</v>
          </cell>
        </row>
        <row r="162">
          <cell r="A162" t="str">
            <v>02103</v>
          </cell>
          <cell r="B162" t="str">
            <v>0</v>
          </cell>
          <cell r="C162">
            <v>2103</v>
          </cell>
          <cell r="D162" t="str">
            <v>Ayotoxco de Guerrero</v>
          </cell>
          <cell r="E162" t="str">
            <v>Dolores López de la Cruz</v>
          </cell>
          <cell r="F162" t="str">
            <v>Presidenta Municipal Constitucional</v>
          </cell>
        </row>
        <row r="163">
          <cell r="A163" t="str">
            <v>02104</v>
          </cell>
          <cell r="B163" t="str">
            <v>0</v>
          </cell>
          <cell r="C163">
            <v>2104</v>
          </cell>
          <cell r="D163" t="str">
            <v>Chignautla</v>
          </cell>
          <cell r="E163" t="str">
            <v>Luciano Aparicio Rodrigo</v>
          </cell>
          <cell r="F163" t="str">
            <v>Presidente Municipal Constitucional</v>
          </cell>
        </row>
        <row r="164">
          <cell r="A164" t="str">
            <v>02105</v>
          </cell>
          <cell r="B164" t="str">
            <v>0</v>
          </cell>
          <cell r="C164">
            <v>2105</v>
          </cell>
          <cell r="D164" t="str">
            <v>Hueytamalco</v>
          </cell>
          <cell r="E164" t="str">
            <v>Eusebio de Gante Rodríguez</v>
          </cell>
          <cell r="F164" t="str">
            <v>Presidente Municipal Constitucional</v>
          </cell>
        </row>
        <row r="165">
          <cell r="A165" t="str">
            <v>02106</v>
          </cell>
          <cell r="B165" t="str">
            <v>0</v>
          </cell>
          <cell r="C165">
            <v>2106</v>
          </cell>
          <cell r="D165" t="str">
            <v>Tenampulco</v>
          </cell>
          <cell r="E165" t="str">
            <v>Aubdón Calderón Jiménez</v>
          </cell>
          <cell r="F165" t="str">
            <v>Presidente Municipal Constitucional</v>
          </cell>
        </row>
        <row r="166">
          <cell r="A166" t="str">
            <v>02107</v>
          </cell>
          <cell r="B166" t="str">
            <v>0</v>
          </cell>
          <cell r="C166">
            <v>2107</v>
          </cell>
          <cell r="D166" t="str">
            <v>Xiutetelco</v>
          </cell>
          <cell r="E166" t="str">
            <v>Jorge Alberto Domínguez Méndez</v>
          </cell>
          <cell r="F166" t="str">
            <v>Presidente Municipal Constitucional</v>
          </cell>
        </row>
        <row r="167">
          <cell r="A167" t="str">
            <v>02201</v>
          </cell>
          <cell r="B167" t="str">
            <v>0</v>
          </cell>
          <cell r="C167">
            <v>2201</v>
          </cell>
          <cell r="D167" t="str">
            <v>Zacapoaxtla</v>
          </cell>
          <cell r="E167" t="str">
            <v>Ebodio Santos Alejo</v>
          </cell>
          <cell r="F167" t="str">
            <v>Presidente Municipal Constitucional</v>
          </cell>
        </row>
        <row r="168">
          <cell r="A168" t="str">
            <v>02202</v>
          </cell>
          <cell r="B168" t="str">
            <v>0</v>
          </cell>
          <cell r="C168">
            <v>2202</v>
          </cell>
          <cell r="D168" t="str">
            <v>Cuetzalan del Progreso</v>
          </cell>
          <cell r="E168" t="str">
            <v>Gersón Calixto Dattoli</v>
          </cell>
          <cell r="F168" t="str">
            <v>Presidente Municipal Constitucional</v>
          </cell>
        </row>
        <row r="169">
          <cell r="A169" t="str">
            <v>02203</v>
          </cell>
          <cell r="B169" t="str">
            <v>0</v>
          </cell>
          <cell r="C169">
            <v>2203</v>
          </cell>
          <cell r="D169" t="str">
            <v>Cuyoaco</v>
          </cell>
          <cell r="E169" t="str">
            <v>Anabel Rechy Benavidez</v>
          </cell>
          <cell r="F169" t="str">
            <v>Presidenta Municipal Constitucional</v>
          </cell>
        </row>
        <row r="170">
          <cell r="A170" t="str">
            <v>02204</v>
          </cell>
          <cell r="B170" t="str">
            <v>0</v>
          </cell>
          <cell r="C170">
            <v>2204</v>
          </cell>
          <cell r="D170" t="str">
            <v>Jonotla</v>
          </cell>
          <cell r="E170" t="str">
            <v>Diógenes Gerardo Méndez Barrera</v>
          </cell>
          <cell r="F170" t="str">
            <v>Presidente Municipal Constitucional</v>
          </cell>
        </row>
        <row r="171">
          <cell r="A171" t="str">
            <v>02205</v>
          </cell>
          <cell r="B171" t="str">
            <v>0</v>
          </cell>
          <cell r="C171">
            <v>2205</v>
          </cell>
          <cell r="D171" t="str">
            <v>Nauzontla</v>
          </cell>
          <cell r="E171" t="str">
            <v>Norma Sirley Reyes Cabrera</v>
          </cell>
          <cell r="F171" t="str">
            <v>Presidenta Municipal Constitucional</v>
          </cell>
        </row>
        <row r="172">
          <cell r="A172" t="str">
            <v>02206</v>
          </cell>
          <cell r="B172" t="str">
            <v>0</v>
          </cell>
          <cell r="C172">
            <v>2206</v>
          </cell>
          <cell r="D172" t="str">
            <v>Ocotepec</v>
          </cell>
          <cell r="E172" t="str">
            <v>Florencio Camacho Rodríguez</v>
          </cell>
          <cell r="F172" t="str">
            <v>Presidente Municipal Constitucional</v>
          </cell>
        </row>
        <row r="173">
          <cell r="A173" t="str">
            <v>02207</v>
          </cell>
          <cell r="B173" t="str">
            <v>0</v>
          </cell>
          <cell r="C173">
            <v>2207</v>
          </cell>
          <cell r="D173" t="str">
            <v>Tuzamapan de Galeana</v>
          </cell>
          <cell r="E173" t="str">
            <v>Omar Arteaga Ortigoza</v>
          </cell>
          <cell r="F173" t="str">
            <v>Presidente Municipal Constitucional</v>
          </cell>
        </row>
        <row r="174">
          <cell r="A174" t="str">
            <v>02208</v>
          </cell>
          <cell r="B174" t="str">
            <v>0</v>
          </cell>
          <cell r="C174">
            <v>2208</v>
          </cell>
          <cell r="D174" t="str">
            <v>Xochitlán de Vicente Suárez</v>
          </cell>
          <cell r="E174" t="str">
            <v>Leandro Pantoja Aldama</v>
          </cell>
          <cell r="F174" t="str">
            <v>Presidente Municipal Constitucional</v>
          </cell>
        </row>
        <row r="175">
          <cell r="A175" t="str">
            <v>02209</v>
          </cell>
          <cell r="B175" t="str">
            <v>0</v>
          </cell>
          <cell r="C175">
            <v>2209</v>
          </cell>
          <cell r="D175" t="str">
            <v>Zautla</v>
          </cell>
          <cell r="E175" t="str">
            <v>Víctor Manuel Iglecias Parra</v>
          </cell>
          <cell r="F175" t="str">
            <v>Presidente Municipal Constitucional</v>
          </cell>
        </row>
        <row r="176">
          <cell r="A176" t="str">
            <v>02210</v>
          </cell>
          <cell r="B176" t="str">
            <v>0</v>
          </cell>
          <cell r="C176">
            <v>2210</v>
          </cell>
          <cell r="D176" t="str">
            <v>Zoquiapan</v>
          </cell>
          <cell r="E176" t="str">
            <v>Luz Toral Patricio</v>
          </cell>
          <cell r="F176" t="str">
            <v>Presidenta Municipal Constitucional</v>
          </cell>
        </row>
        <row r="177">
          <cell r="A177" t="str">
            <v>02301</v>
          </cell>
          <cell r="B177" t="str">
            <v>0</v>
          </cell>
          <cell r="C177">
            <v>2301</v>
          </cell>
          <cell r="D177" t="str">
            <v>Tetela de Ocampo</v>
          </cell>
          <cell r="E177" t="str">
            <v>Lic. Juan López Salazar</v>
          </cell>
          <cell r="F177" t="str">
            <v>Presidente Municipal Constitucional</v>
          </cell>
        </row>
        <row r="178">
          <cell r="A178" t="str">
            <v>02302</v>
          </cell>
          <cell r="B178" t="str">
            <v>0</v>
          </cell>
          <cell r="C178">
            <v>2302</v>
          </cell>
          <cell r="D178" t="str">
            <v>Aquixtla</v>
          </cell>
          <cell r="E178" t="str">
            <v>Mtra. Judith Fernández Gutiérrez</v>
          </cell>
          <cell r="F178" t="str">
            <v>Presidenta Municipal Constitucional</v>
          </cell>
        </row>
        <row r="179">
          <cell r="A179" t="str">
            <v>02303</v>
          </cell>
          <cell r="B179" t="str">
            <v>0</v>
          </cell>
          <cell r="C179">
            <v>2303</v>
          </cell>
          <cell r="D179" t="str">
            <v>Cuautempan</v>
          </cell>
          <cell r="E179" t="str">
            <v>Gerardo Cortés Betancourt</v>
          </cell>
          <cell r="F179" t="str">
            <v>Presidente Municipal Constitucional</v>
          </cell>
        </row>
        <row r="180">
          <cell r="A180" t="str">
            <v>02304</v>
          </cell>
          <cell r="B180" t="str">
            <v>0</v>
          </cell>
          <cell r="C180">
            <v>2304</v>
          </cell>
          <cell r="D180" t="str">
            <v>Chignahuapan</v>
          </cell>
          <cell r="E180" t="str">
            <v>Francisco Javier Tirado Saavedra</v>
          </cell>
          <cell r="F180" t="str">
            <v>Presidente Municipal Constitucional</v>
          </cell>
        </row>
        <row r="181">
          <cell r="A181" t="str">
            <v>02305</v>
          </cell>
          <cell r="B181" t="str">
            <v>0</v>
          </cell>
          <cell r="C181">
            <v>2305</v>
          </cell>
          <cell r="D181" t="str">
            <v>Huitzilan de Serdán</v>
          </cell>
          <cell r="E181" t="str">
            <v>Lic. Delfino Bonilla Ángel</v>
          </cell>
          <cell r="F181" t="str">
            <v>Presidente Municipal Constitucional</v>
          </cell>
        </row>
        <row r="182">
          <cell r="A182" t="str">
            <v>02306</v>
          </cell>
          <cell r="B182" t="str">
            <v>0</v>
          </cell>
          <cell r="C182">
            <v>2306</v>
          </cell>
          <cell r="D182" t="str">
            <v>Ixtacamaxtitlan</v>
          </cell>
          <cell r="E182" t="str">
            <v>Ing. Víctor Herrera Pozos</v>
          </cell>
          <cell r="F182" t="str">
            <v>Presidente Municipal Constitucional</v>
          </cell>
        </row>
        <row r="183">
          <cell r="A183" t="str">
            <v>02307</v>
          </cell>
          <cell r="B183" t="str">
            <v>0</v>
          </cell>
          <cell r="C183">
            <v>2307</v>
          </cell>
          <cell r="D183" t="str">
            <v>Xochiapulco</v>
          </cell>
          <cell r="E183" t="str">
            <v>Lic. Marlit Moreno Álvarez</v>
          </cell>
          <cell r="F183" t="str">
            <v>Presidenta Municipal Constitucional</v>
          </cell>
        </row>
        <row r="184">
          <cell r="A184" t="str">
            <v>02308</v>
          </cell>
          <cell r="B184" t="str">
            <v>0</v>
          </cell>
          <cell r="C184">
            <v>2308</v>
          </cell>
          <cell r="D184" t="str">
            <v>Zapotitlán de Méndez</v>
          </cell>
          <cell r="E184" t="str">
            <v>Lic. Emiliano Vázquez Bonilla</v>
          </cell>
          <cell r="F184" t="str">
            <v>Presidente Municipal Constitucional</v>
          </cell>
        </row>
        <row r="185">
          <cell r="A185" t="str">
            <v>02309</v>
          </cell>
          <cell r="B185" t="str">
            <v>0</v>
          </cell>
          <cell r="C185">
            <v>2309</v>
          </cell>
          <cell r="D185" t="str">
            <v>Zongozotla</v>
          </cell>
          <cell r="E185" t="str">
            <v>Hiram Bonilla Ponce</v>
          </cell>
          <cell r="F185" t="str">
            <v>Presidente Municipal Constitucional</v>
          </cell>
        </row>
        <row r="186">
          <cell r="A186" t="str">
            <v>02401</v>
          </cell>
          <cell r="B186" t="str">
            <v>0</v>
          </cell>
          <cell r="C186">
            <v>2401</v>
          </cell>
          <cell r="D186" t="str">
            <v>Zacatlán</v>
          </cell>
          <cell r="E186" t="str">
            <v>Mtro. Luis Márquez Lecona</v>
          </cell>
          <cell r="F186" t="str">
            <v>Presidente Municipal Constitucional</v>
          </cell>
        </row>
        <row r="187">
          <cell r="A187" t="str">
            <v>02402</v>
          </cell>
          <cell r="B187" t="str">
            <v>0</v>
          </cell>
          <cell r="C187">
            <v>2402</v>
          </cell>
          <cell r="D187" t="str">
            <v>Ahuacatlán</v>
          </cell>
          <cell r="E187" t="str">
            <v>Juan Luis Pérez Pastrana</v>
          </cell>
          <cell r="F187" t="str">
            <v>Presidente Municipal Constitucional</v>
          </cell>
        </row>
        <row r="188">
          <cell r="A188" t="str">
            <v>02403</v>
          </cell>
          <cell r="B188" t="str">
            <v>0</v>
          </cell>
          <cell r="C188">
            <v>2403</v>
          </cell>
          <cell r="D188" t="str">
            <v>Amixtlán</v>
          </cell>
          <cell r="E188" t="str">
            <v>Lic. Carlos Alfonso Andrade Vázquez</v>
          </cell>
          <cell r="F188" t="str">
            <v>Presidente Municipal Constitucional</v>
          </cell>
        </row>
        <row r="189">
          <cell r="A189" t="str">
            <v>02404</v>
          </cell>
          <cell r="B189" t="str">
            <v>0</v>
          </cell>
          <cell r="C189">
            <v>2404</v>
          </cell>
          <cell r="D189" t="str">
            <v>Camocuautla</v>
          </cell>
          <cell r="E189" t="str">
            <v>Lic. Javier Vázquez Arroyo</v>
          </cell>
          <cell r="F189" t="str">
            <v>Presidente Municipal Constitucional</v>
          </cell>
        </row>
        <row r="190">
          <cell r="A190" t="str">
            <v>02405</v>
          </cell>
          <cell r="B190" t="str">
            <v>0</v>
          </cell>
          <cell r="C190">
            <v>2405</v>
          </cell>
          <cell r="D190" t="str">
            <v>Caxhuacan</v>
          </cell>
          <cell r="E190" t="str">
            <v>Lic. Xochitl Domínguez Cortez</v>
          </cell>
          <cell r="F190" t="str">
            <v>Presidenta Municipal Constitucional</v>
          </cell>
        </row>
        <row r="191">
          <cell r="A191" t="str">
            <v>02406</v>
          </cell>
          <cell r="B191" t="str">
            <v>0</v>
          </cell>
          <cell r="C191">
            <v>2406</v>
          </cell>
          <cell r="D191" t="str">
            <v>Coatepec</v>
          </cell>
          <cell r="E191" t="str">
            <v>María Mónica Miramón Jiménez</v>
          </cell>
          <cell r="F191" t="str">
            <v>Presidenta Municipal Constitucional</v>
          </cell>
        </row>
        <row r="192">
          <cell r="A192" t="str">
            <v>02407</v>
          </cell>
          <cell r="B192" t="str">
            <v>0</v>
          </cell>
          <cell r="C192">
            <v>2407</v>
          </cell>
          <cell r="D192" t="str">
            <v>Hermenegildo Galeana</v>
          </cell>
          <cell r="E192" t="str">
            <v>Antonio Francisco Pérez</v>
          </cell>
          <cell r="F192" t="str">
            <v>Presidente Municipal Constitucional</v>
          </cell>
        </row>
        <row r="193">
          <cell r="A193" t="str">
            <v>02408</v>
          </cell>
          <cell r="B193" t="str">
            <v>0</v>
          </cell>
          <cell r="C193">
            <v>2408</v>
          </cell>
          <cell r="D193" t="str">
            <v>Huehuetla</v>
          </cell>
          <cell r="E193" t="str">
            <v>Méd. Rafael Lara Martínez</v>
          </cell>
          <cell r="F193" t="str">
            <v>Presidente Municipal Constitucional</v>
          </cell>
        </row>
        <row r="194">
          <cell r="A194" t="str">
            <v>02409</v>
          </cell>
          <cell r="B194" t="str">
            <v>0</v>
          </cell>
          <cell r="C194">
            <v>2409</v>
          </cell>
          <cell r="D194" t="str">
            <v>Hueytlalpan</v>
          </cell>
          <cell r="E194" t="str">
            <v>Mtra. Anayeli González Cordoba</v>
          </cell>
          <cell r="F194" t="str">
            <v>Presidenta Municipal Constitucional</v>
          </cell>
        </row>
        <row r="195">
          <cell r="A195" t="str">
            <v>02410</v>
          </cell>
          <cell r="B195" t="str">
            <v>0</v>
          </cell>
          <cell r="C195">
            <v>2410</v>
          </cell>
          <cell r="D195" t="str">
            <v>Atlequizayán</v>
          </cell>
          <cell r="E195" t="str">
            <v>Lic. Maribel Martínez Ponce</v>
          </cell>
          <cell r="F195" t="str">
            <v>Presidenta Municipal Constitucional</v>
          </cell>
        </row>
        <row r="196">
          <cell r="A196" t="str">
            <v>02411</v>
          </cell>
          <cell r="B196" t="str">
            <v>0</v>
          </cell>
          <cell r="C196">
            <v>2411</v>
          </cell>
          <cell r="D196" t="str">
            <v>Ixtepec</v>
          </cell>
          <cell r="E196" t="str">
            <v>José Cano Vázquez</v>
          </cell>
          <cell r="F196" t="str">
            <v>Presidente Municipal Constitucional</v>
          </cell>
        </row>
        <row r="197">
          <cell r="A197" t="str">
            <v>02412</v>
          </cell>
          <cell r="B197" t="str">
            <v>0</v>
          </cell>
          <cell r="C197">
            <v>2412</v>
          </cell>
          <cell r="D197" t="str">
            <v>Jopala</v>
          </cell>
          <cell r="E197" t="str">
            <v>José Hernández Rivera</v>
          </cell>
          <cell r="F197" t="str">
            <v>Presidente Municipal Constitucional</v>
          </cell>
        </row>
        <row r="198">
          <cell r="A198" t="str">
            <v>02413</v>
          </cell>
          <cell r="B198" t="str">
            <v>0</v>
          </cell>
          <cell r="C198">
            <v>2413</v>
          </cell>
          <cell r="D198" t="str">
            <v>Olintla</v>
          </cell>
          <cell r="E198" t="str">
            <v>Miguel Juan Sánchez</v>
          </cell>
          <cell r="F198" t="str">
            <v>Presidente Municipal Constitucional</v>
          </cell>
        </row>
        <row r="199">
          <cell r="A199" t="str">
            <v>02414</v>
          </cell>
          <cell r="B199" t="str">
            <v>0</v>
          </cell>
          <cell r="C199">
            <v>2414</v>
          </cell>
          <cell r="D199" t="str">
            <v>San Felipe Tepatlán</v>
          </cell>
          <cell r="E199" t="str">
            <v>Lic. Yaneth Dávila Santos</v>
          </cell>
          <cell r="F199" t="str">
            <v>Presidenta Municipal Constitucional</v>
          </cell>
        </row>
        <row r="200">
          <cell r="A200" t="str">
            <v>02415</v>
          </cell>
          <cell r="B200" t="str">
            <v>0</v>
          </cell>
          <cell r="C200">
            <v>2415</v>
          </cell>
          <cell r="D200" t="str">
            <v>Tepango de Rodríguez</v>
          </cell>
          <cell r="E200" t="str">
            <v>Lic. Mireya González Pérez</v>
          </cell>
          <cell r="F200" t="str">
            <v>Presidenta Municipal Constitucional</v>
          </cell>
        </row>
        <row r="201">
          <cell r="A201" t="str">
            <v>02416</v>
          </cell>
          <cell r="B201" t="str">
            <v>0</v>
          </cell>
          <cell r="C201">
            <v>2416</v>
          </cell>
          <cell r="D201" t="str">
            <v>Tepetzintla</v>
          </cell>
          <cell r="E201" t="str">
            <v>José Cabañez Vázquez</v>
          </cell>
          <cell r="F201" t="str">
            <v>Presidente Municipal Constitucional</v>
          </cell>
        </row>
        <row r="202">
          <cell r="A202" t="str">
            <v>02417</v>
          </cell>
          <cell r="B202" t="str">
            <v>0</v>
          </cell>
          <cell r="C202">
            <v>2417</v>
          </cell>
          <cell r="D202" t="str">
            <v>Tlapacoya</v>
          </cell>
          <cell r="E202" t="str">
            <v>Ramiro Romero Herrero</v>
          </cell>
          <cell r="F202" t="str">
            <v>Presidente Municipal Constitucional</v>
          </cell>
        </row>
        <row r="203">
          <cell r="A203" t="str">
            <v>02501</v>
          </cell>
          <cell r="B203" t="str">
            <v>0</v>
          </cell>
          <cell r="C203">
            <v>2501</v>
          </cell>
          <cell r="D203" t="str">
            <v>Huauchinango</v>
          </cell>
          <cell r="E203" t="str">
            <v>Lic. Gustavo Adolfo Vargas Cabrera</v>
          </cell>
          <cell r="F203" t="str">
            <v>Presidente Municipal Constitucional</v>
          </cell>
        </row>
        <row r="204">
          <cell r="A204" t="str">
            <v>02502</v>
          </cell>
          <cell r="B204" t="str">
            <v>0</v>
          </cell>
          <cell r="C204">
            <v>2502</v>
          </cell>
          <cell r="D204" t="str">
            <v>Ahuazotepec</v>
          </cell>
          <cell r="E204" t="str">
            <v>Juan Daniel Ramírez Ramírez</v>
          </cell>
          <cell r="F204" t="str">
            <v>Presidente Municipal Constitucional</v>
          </cell>
        </row>
        <row r="205">
          <cell r="A205" t="str">
            <v>02503</v>
          </cell>
          <cell r="B205" t="str">
            <v>0</v>
          </cell>
          <cell r="C205">
            <v>2503</v>
          </cell>
          <cell r="D205" t="str">
            <v>Chiconcuautla</v>
          </cell>
          <cell r="E205" t="str">
            <v>Artemio Hernández Garrido</v>
          </cell>
          <cell r="F205" t="str">
            <v>Presidente Municipal Constitucional</v>
          </cell>
        </row>
        <row r="206">
          <cell r="A206" t="str">
            <v>02504</v>
          </cell>
          <cell r="B206" t="str">
            <v>0</v>
          </cell>
          <cell r="C206">
            <v>2504</v>
          </cell>
          <cell r="D206" t="str">
            <v>Honey</v>
          </cell>
          <cell r="E206" t="str">
            <v>Ángel López Cabrera</v>
          </cell>
          <cell r="F206" t="str">
            <v>Presidente Municipal Constitucional</v>
          </cell>
        </row>
        <row r="207">
          <cell r="A207" t="str">
            <v>02505</v>
          </cell>
          <cell r="B207" t="str">
            <v>0</v>
          </cell>
          <cell r="C207">
            <v>2505</v>
          </cell>
          <cell r="D207" t="str">
            <v>Juan Galindo</v>
          </cell>
          <cell r="E207" t="str">
            <v>Ing. Carlos Gilberto Garrido Torres</v>
          </cell>
          <cell r="F207" t="str">
            <v>Presidente Municipal Constitucional</v>
          </cell>
        </row>
        <row r="208">
          <cell r="A208" t="str">
            <v>02506</v>
          </cell>
          <cell r="B208" t="str">
            <v>0</v>
          </cell>
          <cell r="C208">
            <v>2506</v>
          </cell>
          <cell r="D208" t="str">
            <v>Naupan</v>
          </cell>
          <cell r="E208" t="str">
            <v>Valerio Escorcia Calva</v>
          </cell>
          <cell r="F208" t="str">
            <v>Presidente Municipal Constitucional</v>
          </cell>
        </row>
        <row r="209">
          <cell r="A209" t="str">
            <v>02507</v>
          </cell>
          <cell r="B209" t="str">
            <v>0</v>
          </cell>
          <cell r="C209">
            <v>2507</v>
          </cell>
          <cell r="D209" t="str">
            <v>Pahuatlán</v>
          </cell>
          <cell r="E209" t="str">
            <v>María Guadalupe Ramírez Aparicio</v>
          </cell>
          <cell r="F209" t="str">
            <v>Presidenta Municipal Constitucional</v>
          </cell>
        </row>
        <row r="210">
          <cell r="A210" t="str">
            <v>02508</v>
          </cell>
          <cell r="B210" t="str">
            <v>0</v>
          </cell>
          <cell r="C210">
            <v>2508</v>
          </cell>
          <cell r="D210" t="str">
            <v>Tlaola</v>
          </cell>
          <cell r="E210" t="str">
            <v>Jesús Viveros Bobadilla</v>
          </cell>
          <cell r="F210" t="str">
            <v>Presidente Municipal Constitucional</v>
          </cell>
        </row>
        <row r="211">
          <cell r="A211" t="str">
            <v>02601</v>
          </cell>
          <cell r="B211" t="str">
            <v>0</v>
          </cell>
          <cell r="C211">
            <v>2601</v>
          </cell>
          <cell r="D211" t="str">
            <v>Xicotepec</v>
          </cell>
          <cell r="E211" t="str">
            <v>Lic. Laura Guadalupe Vargas Vargas</v>
          </cell>
          <cell r="F211" t="str">
            <v>Presidenta Municipal Constitucional</v>
          </cell>
        </row>
        <row r="212">
          <cell r="A212" t="str">
            <v>02602</v>
          </cell>
          <cell r="B212" t="str">
            <v>0</v>
          </cell>
          <cell r="C212">
            <v>2602</v>
          </cell>
          <cell r="D212" t="str">
            <v>Francisco Z. Mena</v>
          </cell>
          <cell r="E212" t="str">
            <v>Pascual Morales Martínez</v>
          </cell>
          <cell r="F212" t="str">
            <v>Presidente Municipal Constitucional</v>
          </cell>
        </row>
        <row r="213">
          <cell r="A213" t="str">
            <v>02603</v>
          </cell>
          <cell r="B213" t="str">
            <v>0</v>
          </cell>
          <cell r="C213">
            <v>2603</v>
          </cell>
          <cell r="D213" t="str">
            <v>Jalpan</v>
          </cell>
          <cell r="E213" t="str">
            <v>Lic. Nicolás Galindo Márquez</v>
          </cell>
          <cell r="F213" t="str">
            <v>Presidente Municipal Constitucional</v>
          </cell>
        </row>
        <row r="214">
          <cell r="A214" t="str">
            <v>02604</v>
          </cell>
          <cell r="B214" t="str">
            <v>0</v>
          </cell>
          <cell r="C214">
            <v>2604</v>
          </cell>
          <cell r="D214" t="str">
            <v>Pantepec</v>
          </cell>
          <cell r="E214" t="str">
            <v>Porfirio Castro Mateos</v>
          </cell>
          <cell r="F214" t="str">
            <v>Presidente Municipal Constitucional</v>
          </cell>
        </row>
        <row r="215">
          <cell r="A215" t="str">
            <v>02605</v>
          </cell>
          <cell r="B215" t="str">
            <v>0</v>
          </cell>
          <cell r="C215">
            <v>2605</v>
          </cell>
          <cell r="D215" t="str">
            <v>Tlacuilotepec</v>
          </cell>
          <cell r="E215" t="str">
            <v>Ing. Josué Osvaldo Guzmán Sánchez</v>
          </cell>
          <cell r="F215" t="str">
            <v>Presidente Municipal Constitucional</v>
          </cell>
        </row>
        <row r="216">
          <cell r="A216" t="str">
            <v>02606</v>
          </cell>
          <cell r="B216" t="str">
            <v>0</v>
          </cell>
          <cell r="C216">
            <v>2606</v>
          </cell>
          <cell r="D216" t="str">
            <v>Tlaxco</v>
          </cell>
          <cell r="E216" t="str">
            <v>Juan Neri Jiménez</v>
          </cell>
          <cell r="F216" t="str">
            <v>Presidente Municipal Constitucional</v>
          </cell>
        </row>
        <row r="217">
          <cell r="A217" t="str">
            <v>02607</v>
          </cell>
          <cell r="B217" t="str">
            <v>0</v>
          </cell>
          <cell r="C217">
            <v>2607</v>
          </cell>
          <cell r="D217" t="str">
            <v>Venustiano Carranza</v>
          </cell>
          <cell r="E217" t="str">
            <v>Vicente Valencia Ávila</v>
          </cell>
          <cell r="F217" t="str">
            <v>Presidente Municipal Constitucional</v>
          </cell>
        </row>
        <row r="218">
          <cell r="A218" t="str">
            <v>02608</v>
          </cell>
          <cell r="B218" t="str">
            <v>0</v>
          </cell>
          <cell r="C218">
            <v>2608</v>
          </cell>
          <cell r="D218" t="str">
            <v>Zihuateutla</v>
          </cell>
          <cell r="E218" t="str">
            <v>Lic. Miguel Ángel Morales Morales</v>
          </cell>
          <cell r="F218" t="str">
            <v>Presidente Municipal Constitucional</v>
          </cell>
        </row>
        <row r="219">
          <cell r="A219" t="str">
            <v>190101</v>
          </cell>
          <cell r="B219">
            <v>1</v>
          </cell>
          <cell r="C219">
            <v>90101</v>
          </cell>
          <cell r="D219" t="str">
            <v>Sistema Operador de los Servicios de Agua Potable y Alcantarillado del Municipio de Puebla</v>
          </cell>
          <cell r="E219" t="str">
            <v>Lic. Gustavo Gaytán Alcaraz</v>
          </cell>
          <cell r="F219" t="str">
            <v>Director General</v>
          </cell>
        </row>
        <row r="220">
          <cell r="A220" t="str">
            <v>190701</v>
          </cell>
          <cell r="B220">
            <v>1</v>
          </cell>
          <cell r="C220">
            <v>90701</v>
          </cell>
          <cell r="D220" t="str">
            <v>Sistema Operador de los Servicios de Agua Potable y Alcantarillado del Municipio de San Martín Texmelucan</v>
          </cell>
          <cell r="E220" t="str">
            <v>Pascual Morales Juárez</v>
          </cell>
          <cell r="F220" t="str">
            <v>Encargado de Despacho de la Dirección General</v>
          </cell>
        </row>
        <row r="221">
          <cell r="A221" t="str">
            <v>190703</v>
          </cell>
          <cell r="B221">
            <v>1</v>
          </cell>
          <cell r="C221">
            <v>90703</v>
          </cell>
          <cell r="D221" t="str">
            <v>Sistema Operador de los Servicios de Agua Potable y Alcantarillado del Municipio de Huejotzingo</v>
          </cell>
          <cell r="E221" t="str">
            <v>Leopoldo César César</v>
          </cell>
          <cell r="F221" t="str">
            <v>Director General</v>
          </cell>
        </row>
        <row r="222">
          <cell r="A222" t="str">
            <v>190801</v>
          </cell>
          <cell r="B222">
            <v>1</v>
          </cell>
          <cell r="C222">
            <v>90801</v>
          </cell>
          <cell r="D222" t="str">
            <v>Sistema Operador de los Servicios de Agua Potable y Alcantarillado del Municipio de San Pedro Cholula</v>
          </cell>
          <cell r="E222" t="str">
            <v>Lic. Juan Pablo Silva Ochoa</v>
          </cell>
          <cell r="F222" t="str">
            <v>Director General</v>
          </cell>
        </row>
        <row r="223">
          <cell r="A223" t="str">
            <v>190804</v>
          </cell>
          <cell r="B223">
            <v>1</v>
          </cell>
          <cell r="C223">
            <v>90804</v>
          </cell>
          <cell r="D223" t="str">
            <v>Sistema Operador de los Servicios de Agua Potable y Alcantarillado del Municipio de Cuautlancingo, Puebla</v>
          </cell>
          <cell r="E223" t="str">
            <v>Hugo Tepox Paleta</v>
          </cell>
          <cell r="F223" t="str">
            <v>Director General</v>
          </cell>
        </row>
        <row r="224">
          <cell r="A224" t="str">
            <v>190901</v>
          </cell>
          <cell r="B224">
            <v>1</v>
          </cell>
          <cell r="C224">
            <v>90901</v>
          </cell>
          <cell r="D224" t="str">
            <v>Sistema Operador de los Servicios de Agua Potable y Alcantarillado del Municipio de Atlixco</v>
          </cell>
          <cell r="E224" t="str">
            <v>Edgar Moranchel Carreto</v>
          </cell>
          <cell r="F224" t="str">
            <v>Director General</v>
          </cell>
        </row>
        <row r="225">
          <cell r="A225" t="str">
            <v>191001</v>
          </cell>
          <cell r="B225">
            <v>1</v>
          </cell>
          <cell r="C225">
            <v>91001</v>
          </cell>
          <cell r="D225" t="str">
            <v>Sistema Operador de los Servicios de Agua Potable y Alcantarillado del Municipio de Izúcar de Matamoros</v>
          </cell>
          <cell r="E225" t="str">
            <v>Lic. Justiniano Ruiz Tirado</v>
          </cell>
          <cell r="F225" t="str">
            <v>Director General</v>
          </cell>
        </row>
        <row r="226">
          <cell r="A226" t="str">
            <v>191201</v>
          </cell>
          <cell r="B226">
            <v>1</v>
          </cell>
          <cell r="C226">
            <v>91201</v>
          </cell>
          <cell r="D226" t="str">
            <v>Sistema Operador de los Servicios de Agua Potable y Alcantarillado del Municipio de Acatlán</v>
          </cell>
          <cell r="E226" t="str">
            <v>Mtro. Argimiro Campos Córdova</v>
          </cell>
          <cell r="F226" t="str">
            <v>Director General</v>
          </cell>
        </row>
        <row r="227">
          <cell r="A227" t="str">
            <v>191310</v>
          </cell>
          <cell r="B227">
            <v>1</v>
          </cell>
          <cell r="C227">
            <v>91310</v>
          </cell>
          <cell r="D227" t="str">
            <v>Sistema Operador de los Servicios de Agua Potable y Alcantarillado del Municipio de Ixcaquixtla, Puebla</v>
          </cell>
          <cell r="E227" t="str">
            <v>Lic. Luis Alberto Matínez Márquez</v>
          </cell>
          <cell r="F227" t="str">
            <v>Director General</v>
          </cell>
        </row>
        <row r="228">
          <cell r="A228" t="str">
            <v>191401</v>
          </cell>
          <cell r="B228">
            <v>1</v>
          </cell>
          <cell r="C228">
            <v>91401</v>
          </cell>
          <cell r="D228" t="str">
            <v>Organismo Operador de los Servicios de Agua Potable y Alcantarillado del Municipio de Tehuacán, Puebla</v>
          </cell>
          <cell r="E228" t="str">
            <v>Lic. Jaime Enrique Barbosa Puertos</v>
          </cell>
          <cell r="F228" t="str">
            <v>Director General</v>
          </cell>
        </row>
        <row r="229">
          <cell r="A229" t="str">
            <v>191601</v>
          </cell>
          <cell r="B229">
            <v>1</v>
          </cell>
          <cell r="C229">
            <v>91601</v>
          </cell>
          <cell r="D229" t="str">
            <v>Sistema Operador de los Servicios de Agua Potable y Alcantarillado del Municipio de Tepeaca</v>
          </cell>
          <cell r="E229" t="str">
            <v>Mtro. Julián Alfredo Velázquez Romero</v>
          </cell>
          <cell r="F229" t="str">
            <v>Director General</v>
          </cell>
        </row>
        <row r="230">
          <cell r="A230" t="str">
            <v>191701</v>
          </cell>
          <cell r="B230">
            <v>1</v>
          </cell>
          <cell r="C230">
            <v>91701</v>
          </cell>
          <cell r="D230" t="str">
            <v>Sistema Operador de los Servicios de Agua Potable y Alcantarillado del Municipio de Tecamachalco, Puebla</v>
          </cell>
          <cell r="E230" t="str">
            <v>Lic. Elvia Elliany Cruz Baez</v>
          </cell>
          <cell r="F230" t="str">
            <v>Directora General</v>
          </cell>
        </row>
        <row r="231">
          <cell r="A231" t="str">
            <v>191707</v>
          </cell>
          <cell r="B231">
            <v>1</v>
          </cell>
          <cell r="C231">
            <v>91707</v>
          </cell>
          <cell r="D231" t="str">
            <v>Sistema Operador Municipal de los Servicios de Agua Potable y Alcantarillado de San Salvador Huixcolotla, Puebla</v>
          </cell>
          <cell r="E231" t="str">
            <v>Lic. David Tenorio Palacios</v>
          </cell>
          <cell r="F231" t="str">
            <v>Director General</v>
          </cell>
        </row>
        <row r="232">
          <cell r="A232" t="str">
            <v>191801</v>
          </cell>
          <cell r="B232">
            <v>1</v>
          </cell>
          <cell r="C232">
            <v>91801</v>
          </cell>
          <cell r="D232" t="str">
            <v>Sistema Operador de los Servicios de Agua Potable y Alcantarillado del Municipio de Acatzingo de Hidalgo, Puebla</v>
          </cell>
          <cell r="E232" t="str">
            <v>Ing. Ángel Rochin Martínez</v>
          </cell>
          <cell r="F232" t="str">
            <v>Director</v>
          </cell>
        </row>
        <row r="233">
          <cell r="A233" t="str">
            <v>191901</v>
          </cell>
          <cell r="B233">
            <v>1</v>
          </cell>
          <cell r="C233">
            <v>91901</v>
          </cell>
          <cell r="D233" t="str">
            <v>Sistema Operador de los Servicios de Agua Potable y Alcantarillado del Municipio de Chalchicomula de Sesma</v>
          </cell>
          <cell r="E233" t="str">
            <v>Lic. Julio César Carrillo Arriola</v>
          </cell>
          <cell r="F233" t="str">
            <v>Director</v>
          </cell>
        </row>
        <row r="234">
          <cell r="A234" t="str">
            <v>191908</v>
          </cell>
          <cell r="B234">
            <v>1</v>
          </cell>
          <cell r="C234">
            <v>91908</v>
          </cell>
          <cell r="D234" t="str">
            <v>Sistema Operador de los Servicios de Agua Potable y Alcantarillado del Municipio de Guadalupe Victoria, Puebla</v>
          </cell>
          <cell r="E234" t="str">
            <v>Lic. Juan Manuel Rosete Luna</v>
          </cell>
          <cell r="F234" t="str">
            <v>Director General</v>
          </cell>
        </row>
        <row r="235">
          <cell r="A235" t="str">
            <v>191912</v>
          </cell>
          <cell r="B235">
            <v>1</v>
          </cell>
          <cell r="C235">
            <v>91912</v>
          </cell>
          <cell r="D235" t="str">
            <v>Sistema Operador de los Servicios de Agua Potable y Alcantarillado del Municipio de Tlachichuca</v>
          </cell>
          <cell r="E235" t="str">
            <v>Marco Antonio Ladino Florentino</v>
          </cell>
          <cell r="F235" t="str">
            <v>Director</v>
          </cell>
        </row>
        <row r="236">
          <cell r="A236" t="str">
            <v>192001</v>
          </cell>
          <cell r="B236">
            <v>1</v>
          </cell>
          <cell r="C236">
            <v>92001</v>
          </cell>
          <cell r="D236" t="str">
            <v>Sistema Operador de los Servicios de Agua Potable y Alcantarillado del Municipio de Tlatlauquitepec</v>
          </cell>
          <cell r="E236" t="str">
            <v>Lic. Rogelio Pérez Salgado</v>
          </cell>
          <cell r="F236" t="str">
            <v>Director General</v>
          </cell>
        </row>
        <row r="237">
          <cell r="A237" t="str">
            <v>192004</v>
          </cell>
          <cell r="B237">
            <v>1</v>
          </cell>
          <cell r="C237">
            <v>92004</v>
          </cell>
          <cell r="D237" t="str">
            <v>Sistema Operador de los Servicios de Agua Potable y Alcantarillado del Municipio de Libres</v>
          </cell>
          <cell r="E237" t="str">
            <v>Lic. Bonfilio Rojas Bonilla</v>
          </cell>
          <cell r="F237" t="str">
            <v>Director General</v>
          </cell>
        </row>
        <row r="238">
          <cell r="A238" t="str">
            <v>192101</v>
          </cell>
          <cell r="B238">
            <v>1</v>
          </cell>
          <cell r="C238">
            <v>92101</v>
          </cell>
          <cell r="D238" t="str">
            <v>Sistema Operador de los Servicios de Agua Potable y Alcantarillado del Municipio de Teziutlán, Puebla</v>
          </cell>
          <cell r="E238" t="str">
            <v>Ing. José Hugo Marín Torres</v>
          </cell>
          <cell r="F238" t="str">
            <v>Director General</v>
          </cell>
        </row>
        <row r="239">
          <cell r="A239" t="str">
            <v>192201</v>
          </cell>
          <cell r="B239">
            <v>1</v>
          </cell>
          <cell r="C239">
            <v>92201</v>
          </cell>
          <cell r="D239" t="str">
            <v>Sistema Operador de Agua Potable y Alcantarillado del Municipio de Zacapoaxtla</v>
          </cell>
          <cell r="E239" t="str">
            <v>Ing. Víctor Gabriel Carcaño Guerrero</v>
          </cell>
          <cell r="F239" t="str">
            <v>Director General</v>
          </cell>
        </row>
        <row r="240">
          <cell r="A240" t="str">
            <v>192304</v>
          </cell>
          <cell r="B240">
            <v>1</v>
          </cell>
          <cell r="C240">
            <v>92304</v>
          </cell>
          <cell r="D240" t="str">
            <v>Sistema Operador de los Servicios de Agua Potable y Alcantarillado del Municipio de Chignahuapan</v>
          </cell>
          <cell r="E240" t="str">
            <v>Manuel Estrada Flores</v>
          </cell>
          <cell r="F240" t="str">
            <v>Director General</v>
          </cell>
        </row>
        <row r="241">
          <cell r="A241" t="str">
            <v>192401</v>
          </cell>
          <cell r="B241">
            <v>1</v>
          </cell>
          <cell r="C241">
            <v>92401</v>
          </cell>
          <cell r="D241" t="str">
            <v>Sistema Operador de los Servicios de Agua Potable y Alcantarillado del Municipio de Zacatlán</v>
          </cell>
          <cell r="E241" t="str">
            <v>Ing. Gabriel Trejo Reyes</v>
          </cell>
          <cell r="F241" t="str">
            <v>Director General</v>
          </cell>
        </row>
        <row r="242">
          <cell r="A242" t="str">
            <v>192501</v>
          </cell>
          <cell r="B242">
            <v>1</v>
          </cell>
          <cell r="C242">
            <v>92501</v>
          </cell>
          <cell r="D242" t="str">
            <v>Empresa de Servicios de Agua Potable y Alcantarillado de Huauchinango, Puebla</v>
          </cell>
          <cell r="E242" t="str">
            <v>Ing. Alejandro Castilla Zenteno</v>
          </cell>
          <cell r="F242" t="str">
            <v>Gerente General</v>
          </cell>
        </row>
        <row r="243">
          <cell r="A243" t="str">
            <v>192601</v>
          </cell>
          <cell r="B243">
            <v>1</v>
          </cell>
          <cell r="C243">
            <v>92601</v>
          </cell>
          <cell r="D243" t="str">
            <v>Sistema Operador de los Servicios de Agua Potable y Alcantarillado del Municipio de Xicotepec de Juárez, Pue.</v>
          </cell>
          <cell r="E243" t="str">
            <v>Ing. Noé Salvador Álvarez Lechuga</v>
          </cell>
          <cell r="F243" t="str">
            <v>Director General</v>
          </cell>
        </row>
        <row r="244">
          <cell r="A244" t="str">
            <v>29001</v>
          </cell>
          <cell r="B244">
            <v>2</v>
          </cell>
          <cell r="C244">
            <v>9001</v>
          </cell>
          <cell r="D244" t="str">
            <v>Organismo Operador del Servicio de Limpia del Municipio de Puebla</v>
          </cell>
          <cell r="E244" t="str">
            <v>Mtro. Salvador Martínez Rosales</v>
          </cell>
          <cell r="F244" t="str">
            <v>Coordinador General</v>
          </cell>
        </row>
        <row r="245">
          <cell r="A245" t="str">
            <v>29002</v>
          </cell>
          <cell r="B245">
            <v>2</v>
          </cell>
          <cell r="C245">
            <v>9002</v>
          </cell>
          <cell r="D245" t="str">
            <v>Industrial de Abastos Puebla</v>
          </cell>
          <cell r="E245" t="str">
            <v>Lic. Raúl Corona Flores</v>
          </cell>
          <cell r="F245" t="str">
            <v>Administrador General</v>
          </cell>
        </row>
        <row r="246">
          <cell r="A246" t="str">
            <v>29026</v>
          </cell>
          <cell r="B246">
            <v>2</v>
          </cell>
          <cell r="C246">
            <v>9026</v>
          </cell>
          <cell r="D246" t="str">
            <v>Organismo Operador de Mercados del Municipio de Izúcar de Matamoros, Puebla</v>
          </cell>
          <cell r="E246" t="str">
            <v>Lic. Juan Marcelo Herrera Arzola</v>
          </cell>
          <cell r="F246" t="str">
            <v>Director</v>
          </cell>
        </row>
        <row r="247">
          <cell r="A247" t="str">
            <v>29034</v>
          </cell>
          <cell r="B247">
            <v>2</v>
          </cell>
          <cell r="C247">
            <v>9034</v>
          </cell>
          <cell r="D247" t="str">
            <v>Organismo Operador del Servicio de Limpia de Tehuacán</v>
          </cell>
          <cell r="E247" t="str">
            <v>José Antonio Olaya Hernández</v>
          </cell>
          <cell r="F247" t="str">
            <v>Director General</v>
          </cell>
        </row>
        <row r="248">
          <cell r="A248" t="str">
            <v>29502</v>
          </cell>
          <cell r="B248">
            <v>2</v>
          </cell>
          <cell r="C248">
            <v>9502</v>
          </cell>
          <cell r="D248" t="str">
            <v>Instituto Municipal del Deporte de Puebla</v>
          </cell>
          <cell r="E248" t="str">
            <v>Mtra. Yolatl Dioney Cuanal Cerezo</v>
          </cell>
          <cell r="F248" t="str">
            <v>Directora General</v>
          </cell>
        </row>
        <row r="249">
          <cell r="A249" t="str">
            <v>29503</v>
          </cell>
          <cell r="B249">
            <v>2</v>
          </cell>
          <cell r="C249">
            <v>9503</v>
          </cell>
          <cell r="D249" t="str">
            <v>Rastro Regional Zacatlán-Chignahuapan</v>
          </cell>
          <cell r="E249" t="str">
            <v>Ing. Ramón Eduardo Oropeza Frank</v>
          </cell>
          <cell r="F249" t="str">
            <v>Director General</v>
          </cell>
        </row>
        <row r="250">
          <cell r="A250" t="str">
            <v>29504</v>
          </cell>
          <cell r="B250">
            <v>2</v>
          </cell>
          <cell r="C250">
            <v>9504</v>
          </cell>
          <cell r="D250" t="str">
            <v>Instituto Municipal de Arte y Cultura de Puebla</v>
          </cell>
          <cell r="E250" t="str">
            <v>Mtro. Miguel Ángel Andrade Torres</v>
          </cell>
          <cell r="F250" t="str">
            <v>Director General</v>
          </cell>
        </row>
        <row r="251">
          <cell r="A251" t="str">
            <v>29505</v>
          </cell>
          <cell r="B251">
            <v>2</v>
          </cell>
          <cell r="C251">
            <v>9505</v>
          </cell>
          <cell r="D251" t="str">
            <v>Instituto Municipal de Planeación</v>
          </cell>
          <cell r="E251" t="str">
            <v>Lic. Gerardo Ríos Bermúdez</v>
          </cell>
          <cell r="F251" t="str">
            <v>Coordinador General</v>
          </cell>
        </row>
        <row r="252">
          <cell r="A252" t="str">
            <v>29506</v>
          </cell>
          <cell r="B252">
            <v>2</v>
          </cell>
          <cell r="C252">
            <v>9506</v>
          </cell>
          <cell r="D252" t="str">
            <v>Instituto de la Juventud del Municipio de Puebla</v>
          </cell>
          <cell r="E252" t="str">
            <v>Mtra. María del Sol Cortés Bautista</v>
          </cell>
          <cell r="F252" t="str">
            <v>Directora</v>
          </cell>
        </row>
        <row r="253">
          <cell r="A253" t="str">
            <v>39003</v>
          </cell>
          <cell r="B253">
            <v>3</v>
          </cell>
          <cell r="C253">
            <v>9003</v>
          </cell>
          <cell r="D253" t="str">
            <v>El Colegio de Puebla, A.C.</v>
          </cell>
          <cell r="E253" t="str">
            <v>Lic. Antonio Hernández y Genis</v>
          </cell>
          <cell r="F253" t="str">
            <v>Presidente</v>
          </cell>
        </row>
        <row r="254">
          <cell r="A254" t="str">
            <v>39007</v>
          </cell>
          <cell r="B254">
            <v>3</v>
          </cell>
          <cell r="C254">
            <v>9007</v>
          </cell>
          <cell r="D254" t="str">
            <v>Colegio de Bachilleres del Estado de Puebla</v>
          </cell>
          <cell r="E254" t="str">
            <v>Ing. Santos Alfonso Serrano Méndez</v>
          </cell>
          <cell r="F254" t="str">
            <v>Director General</v>
          </cell>
        </row>
        <row r="255">
          <cell r="A255" t="str">
            <v>39010</v>
          </cell>
          <cell r="B255">
            <v>3</v>
          </cell>
          <cell r="C255">
            <v>9010</v>
          </cell>
          <cell r="D255" t="str">
            <v>Sistema para el Desarrollo Integral de la Familia del Estado de Puebla</v>
          </cell>
          <cell r="E255" t="str">
            <v>Téc. Delfina Leonor Vargas Gallegos</v>
          </cell>
          <cell r="F255" t="str">
            <v>Directora General</v>
          </cell>
        </row>
        <row r="256">
          <cell r="A256" t="str">
            <v>39012</v>
          </cell>
          <cell r="B256">
            <v>3</v>
          </cell>
          <cell r="C256">
            <v>9012</v>
          </cell>
          <cell r="D256" t="str">
            <v>Instituto de Seguridad y Servicios Sociales de los Trabajadores al Servicio de los Poderes del Estado de Puebla</v>
          </cell>
          <cell r="E256" t="str">
            <v>Mtra. Karen Berlanga Valdés</v>
          </cell>
          <cell r="F256" t="str">
            <v>Directora General</v>
          </cell>
        </row>
        <row r="257">
          <cell r="A257" t="str">
            <v>39014</v>
          </cell>
          <cell r="B257">
            <v>3</v>
          </cell>
          <cell r="C257">
            <v>9014</v>
          </cell>
          <cell r="D257" t="str">
            <v>Instituto de Administración Pública del Estado de Puebla, A.C.</v>
          </cell>
          <cell r="E257" t="str">
            <v>Lic. Martha Lorena Herrejón Abud</v>
          </cell>
          <cell r="F257" t="str">
            <v>Vicepresidenta Ejecutiva</v>
          </cell>
        </row>
        <row r="258">
          <cell r="A258" t="str">
            <v>39015</v>
          </cell>
          <cell r="B258">
            <v>3</v>
          </cell>
          <cell r="C258">
            <v>9015</v>
          </cell>
          <cell r="D258" t="str">
            <v>Instituto de Capacitación para el Trabajo del Estado de Puebla</v>
          </cell>
          <cell r="E258" t="str">
            <v>Lic. Guadalupe Noé Torralba Flores</v>
          </cell>
          <cell r="F258" t="str">
            <v>Director General</v>
          </cell>
        </row>
        <row r="259">
          <cell r="A259" t="str">
            <v>39016</v>
          </cell>
          <cell r="B259">
            <v>3</v>
          </cell>
          <cell r="C259">
            <v>9016</v>
          </cell>
          <cell r="D259" t="str">
            <v>Instituto Poblano de las Mujeres</v>
          </cell>
          <cell r="E259" t="str">
            <v>Lic. Patricia Géniz Vieyra</v>
          </cell>
          <cell r="F259" t="str">
            <v>Encargada de Despacho de los Asuntos de la Dirección General</v>
          </cell>
        </row>
        <row r="260">
          <cell r="A260" t="str">
            <v>39020</v>
          </cell>
          <cell r="B260">
            <v>3</v>
          </cell>
          <cell r="C260">
            <v>9020</v>
          </cell>
          <cell r="D260" t="str">
            <v>Instituto Tecnológico Superior de Acatlán de Osorio</v>
          </cell>
          <cell r="E260" t="str">
            <v>Mtro. Irvin Alejandro Córdova Guerrero</v>
          </cell>
          <cell r="F260" t="str">
            <v>Director General</v>
          </cell>
        </row>
        <row r="261">
          <cell r="A261" t="str">
            <v>39022</v>
          </cell>
          <cell r="B261">
            <v>3</v>
          </cell>
          <cell r="C261">
            <v>9022</v>
          </cell>
          <cell r="D261" t="str">
            <v>Instituto Tecnológico Superior de Atlixco</v>
          </cell>
          <cell r="E261" t="str">
            <v>Dr. Leopoldo González Rosas</v>
          </cell>
          <cell r="F261" t="str">
            <v>Director General</v>
          </cell>
        </row>
        <row r="262">
          <cell r="A262" t="str">
            <v>39024</v>
          </cell>
          <cell r="B262">
            <v>3</v>
          </cell>
          <cell r="C262">
            <v>9024</v>
          </cell>
          <cell r="D262" t="str">
            <v>Instituto Tecnológico Superior de la Sierra Norte del Estado de Puebla</v>
          </cell>
          <cell r="E262" t="str">
            <v>Lic. Pablo Alejandro López Pacheco</v>
          </cell>
          <cell r="F262" t="str">
            <v>Director General</v>
          </cell>
        </row>
        <row r="263">
          <cell r="A263" t="str">
            <v>39025</v>
          </cell>
          <cell r="B263">
            <v>3</v>
          </cell>
          <cell r="C263">
            <v>9025</v>
          </cell>
          <cell r="D263" t="str">
            <v>Instituto Tecnológico Superior de Tepexi de Rodríguez</v>
          </cell>
          <cell r="E263" t="str">
            <v>Lic. Hugo Cardoso Hernández</v>
          </cell>
          <cell r="F263" t="str">
            <v>Director General</v>
          </cell>
        </row>
        <row r="264">
          <cell r="A264" t="str">
            <v>39027</v>
          </cell>
          <cell r="B264">
            <v>3</v>
          </cell>
          <cell r="C264">
            <v>9027</v>
          </cell>
          <cell r="D264" t="str">
            <v>Instituto Tecnológico Superior de Teziutlán</v>
          </cell>
          <cell r="E264" t="str">
            <v>Mtra. Arminda Juárez Arroyo</v>
          </cell>
          <cell r="F264" t="str">
            <v>Directora General</v>
          </cell>
        </row>
        <row r="265">
          <cell r="A265" t="str">
            <v>39029</v>
          </cell>
          <cell r="B265">
            <v>3</v>
          </cell>
          <cell r="C265">
            <v>9029</v>
          </cell>
          <cell r="D265" t="str">
            <v>Universidad Tecnológica de Puebla</v>
          </cell>
          <cell r="E265" t="str">
            <v>Mtro. Rodolfo Ramos García</v>
          </cell>
          <cell r="F265" t="str">
            <v>Rector</v>
          </cell>
        </row>
        <row r="266">
          <cell r="A266" t="str">
            <v>39030</v>
          </cell>
          <cell r="B266">
            <v>3</v>
          </cell>
          <cell r="C266">
            <v>9030</v>
          </cell>
          <cell r="D266" t="str">
            <v>Comisión Estatal de Agua y Saneamiento de Puebla</v>
          </cell>
          <cell r="E266" t="str">
            <v>Ing. José Abundio Ricardo Parra Victorino</v>
          </cell>
          <cell r="F266" t="str">
            <v>Director General</v>
          </cell>
        </row>
        <row r="267">
          <cell r="A267" t="str">
            <v>39032</v>
          </cell>
          <cell r="B267">
            <v>3</v>
          </cell>
          <cell r="C267">
            <v>9032</v>
          </cell>
          <cell r="D267" t="str">
            <v>Comisión de Derechos Humanos del Estado de Puebla</v>
          </cell>
          <cell r="E267" t="str">
            <v>Dr. José Félix Cerezo Vélez</v>
          </cell>
          <cell r="F267" t="str">
            <v>Presidente</v>
          </cell>
        </row>
        <row r="268">
          <cell r="A268" t="str">
            <v>39035</v>
          </cell>
          <cell r="B268">
            <v>3</v>
          </cell>
          <cell r="C268">
            <v>9035</v>
          </cell>
          <cell r="D268" t="str">
            <v>Seguro de Vida para los Servidores del Gobierno del Estado de Puebla</v>
          </cell>
          <cell r="E268" t="str">
            <v>Mgda. Marcela Martínez Morales</v>
          </cell>
          <cell r="F268" t="str">
            <v>Expresidenta</v>
          </cell>
        </row>
        <row r="269">
          <cell r="A269" t="str">
            <v>39036</v>
          </cell>
          <cell r="B269">
            <v>3</v>
          </cell>
          <cell r="C269">
            <v>9036</v>
          </cell>
          <cell r="D269" t="str">
            <v>Colegio de Estudios Científicos y Tecnológicos del Estado de Puebla</v>
          </cell>
          <cell r="E269" t="str">
            <v>Lic. Carlos Ignacio Mier Bañuelos</v>
          </cell>
          <cell r="F269" t="str">
            <v>Director General</v>
          </cell>
        </row>
        <row r="270">
          <cell r="A270" t="str">
            <v>39037</v>
          </cell>
          <cell r="B270">
            <v>3</v>
          </cell>
          <cell r="C270">
            <v>9037</v>
          </cell>
          <cell r="D270" t="str">
            <v>Instituto Tecnológico Superior de Zacapoaxtla</v>
          </cell>
          <cell r="E270" t="str">
            <v>Mtro. Gustavo Urbano Juárez</v>
          </cell>
          <cell r="F270" t="str">
            <v>Director General</v>
          </cell>
        </row>
        <row r="271">
          <cell r="A271" t="str">
            <v>39040</v>
          </cell>
          <cell r="B271">
            <v>3</v>
          </cell>
          <cell r="C271">
            <v>9040</v>
          </cell>
          <cell r="D271" t="str">
            <v>Comité Administrador Poblano para la Construcción de Espacios Educativos</v>
          </cell>
          <cell r="E271" t="str">
            <v>Ing. Jesús Encarnación Mejía Luna</v>
          </cell>
          <cell r="F271" t="str">
            <v>Encargado de Despacho de la Dirección General</v>
          </cell>
        </row>
        <row r="272">
          <cell r="A272" t="str">
            <v>39042</v>
          </cell>
          <cell r="B272">
            <v>3</v>
          </cell>
          <cell r="C272">
            <v>9042</v>
          </cell>
          <cell r="D272" t="str">
            <v>Universidad Tecnológica de Huejotzingo</v>
          </cell>
          <cell r="E272" t="str">
            <v>Mtro. Fiacro Luis Torreblanca Coello</v>
          </cell>
          <cell r="F272" t="str">
            <v>Rector</v>
          </cell>
        </row>
        <row r="273">
          <cell r="A273" t="str">
            <v>39043</v>
          </cell>
          <cell r="B273">
            <v>3</v>
          </cell>
          <cell r="C273">
            <v>9043</v>
          </cell>
          <cell r="D273" t="str">
            <v>Universidad Tecnológica de Izúcar de Matamoros</v>
          </cell>
          <cell r="E273" t="str">
            <v>Mtro. Margarito Barboza Carrasco</v>
          </cell>
          <cell r="F273" t="str">
            <v>Rector</v>
          </cell>
        </row>
        <row r="274">
          <cell r="A274" t="str">
            <v>39044</v>
          </cell>
          <cell r="B274">
            <v>3</v>
          </cell>
          <cell r="C274">
            <v>9044</v>
          </cell>
          <cell r="D274" t="str">
            <v>Universidad Tecnológica de Tecamachalco</v>
          </cell>
          <cell r="E274" t="str">
            <v>Lic. Karina Fernández Patricio</v>
          </cell>
          <cell r="F274" t="str">
            <v>Rectora</v>
          </cell>
        </row>
        <row r="275">
          <cell r="A275" t="str">
            <v>39045</v>
          </cell>
          <cell r="B275">
            <v>3</v>
          </cell>
          <cell r="C275">
            <v>9045</v>
          </cell>
          <cell r="D275" t="str">
            <v>Puebla Comunicaciones</v>
          </cell>
          <cell r="E275" t="str">
            <v>Mtra. Verónica Vélez Macuil</v>
          </cell>
          <cell r="F275" t="str">
            <v>Encargada del Despacho de la Dirección General</v>
          </cell>
        </row>
        <row r="276">
          <cell r="A276" t="str">
            <v>39046</v>
          </cell>
          <cell r="B276">
            <v>3</v>
          </cell>
          <cell r="C276">
            <v>9046</v>
          </cell>
          <cell r="D276" t="str">
            <v>Colegio de Educación Profesional Técnica del Estado de Puebla</v>
          </cell>
          <cell r="E276" t="str">
            <v>Lic. Silvia Esther Pérez Ceballos</v>
          </cell>
          <cell r="F276" t="str">
            <v>Directora General</v>
          </cell>
        </row>
        <row r="277">
          <cell r="A277" t="str">
            <v>39047</v>
          </cell>
          <cell r="B277">
            <v>3</v>
          </cell>
          <cell r="C277">
            <v>9047</v>
          </cell>
          <cell r="D277" t="str">
            <v>Instituto Estatal de Educación para Adultos</v>
          </cell>
          <cell r="E277" t="str">
            <v>Lic. Jesús de la Luz Sánchez Cuevas</v>
          </cell>
          <cell r="F277" t="str">
            <v>Director General</v>
          </cell>
        </row>
        <row r="278">
          <cell r="A278" t="str">
            <v>39048</v>
          </cell>
          <cell r="B278">
            <v>3</v>
          </cell>
          <cell r="C278">
            <v>9048</v>
          </cell>
          <cell r="D278" t="str">
            <v>Instituto Tecnológico Superior de Ciudad Serdán</v>
          </cell>
          <cell r="E278" t="str">
            <v>Mtra. María Carina González Vieyra</v>
          </cell>
          <cell r="F278" t="str">
            <v>Directora General</v>
          </cell>
        </row>
        <row r="279">
          <cell r="A279" t="str">
            <v>39049</v>
          </cell>
          <cell r="B279">
            <v>3</v>
          </cell>
          <cell r="C279">
            <v>9049</v>
          </cell>
          <cell r="D279" t="str">
            <v>Benemérita Universidad Autónoma de Puebla</v>
          </cell>
          <cell r="E279" t="str">
            <v>Mtro. José Alfonso Esparza Ortiz</v>
          </cell>
          <cell r="F279" t="str">
            <v>Rector</v>
          </cell>
        </row>
        <row r="280">
          <cell r="A280" t="str">
            <v>39054</v>
          </cell>
          <cell r="B280">
            <v>3</v>
          </cell>
          <cell r="C280">
            <v>9054</v>
          </cell>
          <cell r="D280" t="str">
            <v>Tribunal Electoral del Estado</v>
          </cell>
          <cell r="E280" t="str">
            <v>Lic. Jesús Gerardo Saravia Rivera</v>
          </cell>
          <cell r="F280" t="str">
            <v>Magistrado Presidente</v>
          </cell>
        </row>
        <row r="281">
          <cell r="A281" t="str">
            <v>39056</v>
          </cell>
          <cell r="B281">
            <v>3</v>
          </cell>
          <cell r="C281">
            <v>9056</v>
          </cell>
          <cell r="D281" t="str">
            <v>Fondo para el Fortalecimiento de la Microempresa</v>
          </cell>
          <cell r="E281" t="str">
            <v>Lic. Tomás Morales Garduño</v>
          </cell>
          <cell r="F281" t="str">
            <v>Responsable de los Asuntos del Fideicomiso Público de Administración y Garantía</v>
          </cell>
        </row>
        <row r="282">
          <cell r="A282" t="str">
            <v>39059</v>
          </cell>
          <cell r="B282">
            <v>3</v>
          </cell>
          <cell r="C282">
            <v>9059</v>
          </cell>
          <cell r="D282" t="str">
            <v>Instituto Tecnológico Superior de Huauchinango</v>
          </cell>
          <cell r="E282" t="str">
            <v>Mtro. José Ignacio Solano Rodríguez</v>
          </cell>
          <cell r="F282" t="str">
            <v>Director General</v>
          </cell>
        </row>
        <row r="283">
          <cell r="A283" t="str">
            <v>39060</v>
          </cell>
          <cell r="B283">
            <v>3</v>
          </cell>
          <cell r="C283">
            <v>9060</v>
          </cell>
          <cell r="D283" t="str">
            <v>Instituto Tecnológico Superior de Libres</v>
          </cell>
          <cell r="E283" t="str">
            <v>Lic. Guadalupe Rodríguez Espinoza</v>
          </cell>
          <cell r="F283" t="str">
            <v>Encargado del Despacho de la Dirección General</v>
          </cell>
        </row>
        <row r="284">
          <cell r="A284" t="str">
            <v>39061</v>
          </cell>
          <cell r="B284">
            <v>3</v>
          </cell>
          <cell r="C284">
            <v>9061</v>
          </cell>
          <cell r="D284" t="str">
            <v>Instituto Tecnológico Superior de Tepeaca</v>
          </cell>
          <cell r="E284" t="str">
            <v>Dra. María Luisa Juárez Hernández</v>
          </cell>
          <cell r="F284" t="str">
            <v>Directora General</v>
          </cell>
        </row>
        <row r="285">
          <cell r="A285" t="str">
            <v>39062</v>
          </cell>
          <cell r="B285">
            <v>3</v>
          </cell>
          <cell r="C285">
            <v>9062</v>
          </cell>
          <cell r="D285" t="str">
            <v>Instituto Electoral del Estado</v>
          </cell>
          <cell r="E285" t="str">
            <v>Lic. Miguel Ángel García Onofre</v>
          </cell>
          <cell r="F285" t="str">
            <v>Consejero Presidente</v>
          </cell>
        </row>
        <row r="286">
          <cell r="A286" t="str">
            <v>39063</v>
          </cell>
          <cell r="B286">
            <v>3</v>
          </cell>
          <cell r="C286">
            <v>9063</v>
          </cell>
          <cell r="D286" t="str">
            <v>Carreteras de Cuota Puebla</v>
          </cell>
          <cell r="E286" t="str">
            <v>Dr. Rodolfo Chávez Escudero</v>
          </cell>
          <cell r="F286" t="str">
            <v>Director General</v>
          </cell>
        </row>
        <row r="287">
          <cell r="A287" t="str">
            <v>39073</v>
          </cell>
          <cell r="B287">
            <v>3</v>
          </cell>
          <cell r="C287">
            <v>9073</v>
          </cell>
          <cell r="D287" t="str">
            <v>Patronato del Teatro Principal</v>
          </cell>
          <cell r="E287" t="str">
            <v xml:space="preserve">Lic. Ariel Juventino Azuara Campos </v>
          </cell>
          <cell r="F287" t="str">
            <v>Exencargado del Despacho de los Asuntos Administrativos</v>
          </cell>
        </row>
        <row r="288">
          <cell r="A288" t="str">
            <v>39075</v>
          </cell>
          <cell r="B288">
            <v>3</v>
          </cell>
          <cell r="C288">
            <v>9075</v>
          </cell>
          <cell r="D288" t="str">
            <v>Fideicomiso del Fondo de Seguridad Pública</v>
          </cell>
          <cell r="E288" t="str">
            <v>Mtro. Luis Eduardo Méndez Cacho</v>
          </cell>
          <cell r="F288" t="str">
            <v>Secretario del Comité Técnico</v>
          </cell>
        </row>
        <row r="289">
          <cell r="A289" t="str">
            <v>39076</v>
          </cell>
          <cell r="B289">
            <v>3</v>
          </cell>
          <cell r="C289">
            <v>9076</v>
          </cell>
          <cell r="D289" t="str">
            <v>Universidad Tecnológica de Xicotepec de Juárez</v>
          </cell>
          <cell r="E289" t="str">
            <v>C.P. Gerardo Vargas Ortiz</v>
          </cell>
          <cell r="F289" t="str">
            <v>Rector</v>
          </cell>
        </row>
        <row r="290">
          <cell r="A290" t="str">
            <v>39077</v>
          </cell>
          <cell r="B290">
            <v>3</v>
          </cell>
          <cell r="C290">
            <v>9077</v>
          </cell>
          <cell r="D290" t="str">
            <v>Fideicomiso Público para la Administración de Inmuebles y Ejecución de Obras Públicas en la Reserva Territorial Atlixcáyotl-Quetzalcóatl</v>
          </cell>
          <cell r="E290" t="str">
            <v>Lic. Emilio Barranco Barrientos</v>
          </cell>
          <cell r="F290" t="str">
            <v>Director General</v>
          </cell>
        </row>
        <row r="291">
          <cell r="A291" t="str">
            <v>39082</v>
          </cell>
          <cell r="B291">
            <v>3</v>
          </cell>
          <cell r="C291">
            <v>9082</v>
          </cell>
          <cell r="D291" t="str">
            <v>Corporación Auxiliar de Policía de Protección Ciudadana</v>
          </cell>
          <cell r="E291" t="str">
            <v>Mtro. Miguel Idelfonso Amézaga Ramírez</v>
          </cell>
          <cell r="F291" t="str">
            <v>Director General</v>
          </cell>
        </row>
        <row r="292">
          <cell r="A292" t="str">
            <v>39086</v>
          </cell>
          <cell r="B292">
            <v>3</v>
          </cell>
          <cell r="C292">
            <v>9086</v>
          </cell>
          <cell r="D292" t="str">
            <v>Fideicomiso del Programa de Becas Nacionales para la Educación Superior Manutención</v>
          </cell>
          <cell r="E292" t="str">
            <v>Mtra. América Rosas Tapia</v>
          </cell>
          <cell r="F292" t="str">
            <v>Secretaria Ejecutiva del Comité Técnico</v>
          </cell>
        </row>
        <row r="293">
          <cell r="A293" t="str">
            <v>39087</v>
          </cell>
          <cell r="B293">
            <v>3</v>
          </cell>
          <cell r="C293">
            <v>9087</v>
          </cell>
          <cell r="D293" t="str">
            <v>Universidad Politécnica de Puebla</v>
          </cell>
          <cell r="E293" t="str">
            <v>Mtra. Mayra Angélica Sánchez García</v>
          </cell>
          <cell r="F293" t="str">
            <v>Rectora</v>
          </cell>
        </row>
        <row r="294">
          <cell r="A294" t="str">
            <v>39088</v>
          </cell>
          <cell r="B294">
            <v>3</v>
          </cell>
          <cell r="C294">
            <v>9088</v>
          </cell>
          <cell r="D294" t="str">
            <v>Instituto Tecnológico Superior de San Martín Texmelucan</v>
          </cell>
          <cell r="E294" t="str">
            <v>Mtra. Itzel Rosalía Pimienta Hernández</v>
          </cell>
          <cell r="F294" t="str">
            <v>Directora General</v>
          </cell>
        </row>
        <row r="295">
          <cell r="A295" t="str">
            <v>39090</v>
          </cell>
          <cell r="B295">
            <v>3</v>
          </cell>
          <cell r="C295">
            <v>9090</v>
          </cell>
          <cell r="D295" t="str">
            <v>Fideicomiso Público PEC</v>
          </cell>
          <cell r="E295" t="str">
            <v>Mtra. Alejandra Domínguez Narváez</v>
          </cell>
          <cell r="F295" t="str">
            <v>Secretaria Ejecutiva del Comité Técnico</v>
          </cell>
        </row>
        <row r="296">
          <cell r="A296" t="str">
            <v>39092</v>
          </cell>
          <cell r="B296">
            <v>3</v>
          </cell>
          <cell r="C296">
            <v>9092</v>
          </cell>
          <cell r="D296" t="str">
            <v>Consejo de Ciencia y Tecnología del Estado de Puebla</v>
          </cell>
          <cell r="E296" t="str">
            <v>Mtro. Victoriano Gabriel Covarrubias Salvatori</v>
          </cell>
          <cell r="F296" t="str">
            <v>Director General</v>
          </cell>
        </row>
        <row r="297">
          <cell r="A297" t="str">
            <v>39094</v>
          </cell>
          <cell r="B297">
            <v>3</v>
          </cell>
          <cell r="C297">
            <v>9094</v>
          </cell>
          <cell r="D297" t="str">
            <v>Consejo Estatal de Coordinación del Sistema Nacional de Seguridad Pública</v>
          </cell>
          <cell r="E297" t="str">
            <v>Mtro. Luis Eduardo Méndez Cacho</v>
          </cell>
          <cell r="F297" t="str">
            <v>Secretario Ejecutivo</v>
          </cell>
        </row>
        <row r="298">
          <cell r="A298" t="str">
            <v>39099</v>
          </cell>
          <cell r="B298">
            <v>3</v>
          </cell>
          <cell r="C298">
            <v>9099</v>
          </cell>
          <cell r="D298" t="str">
            <v>Universidad Intercultural del Estado de Puebla</v>
          </cell>
          <cell r="E298" t="str">
            <v>Mtro. Alibert Sánchez Jiménez</v>
          </cell>
          <cell r="F298" t="str">
            <v>Rector</v>
          </cell>
        </row>
        <row r="299">
          <cell r="A299" t="str">
            <v>390104</v>
          </cell>
          <cell r="B299">
            <v>3</v>
          </cell>
          <cell r="C299">
            <v>90104</v>
          </cell>
          <cell r="D299" t="str">
            <v>Universidad Tecnológica de Oriental</v>
          </cell>
          <cell r="E299" t="str">
            <v>Dr. Francisco Valencia Ponce</v>
          </cell>
          <cell r="F299" t="str">
            <v>Rector</v>
          </cell>
        </row>
        <row r="300">
          <cell r="A300" t="str">
            <v>390105</v>
          </cell>
          <cell r="B300">
            <v>3</v>
          </cell>
          <cell r="C300">
            <v>90105</v>
          </cell>
          <cell r="D300" t="str">
            <v>Universidad Interserrana del Estado de Puebla-Ahuacatlán</v>
          </cell>
          <cell r="E300" t="str">
            <v>Dr. César Santiago Tepantlán</v>
          </cell>
          <cell r="F300" t="str">
            <v>Rector</v>
          </cell>
        </row>
        <row r="301">
          <cell r="A301" t="str">
            <v>390106</v>
          </cell>
          <cell r="B301">
            <v>3</v>
          </cell>
          <cell r="C301">
            <v>90106</v>
          </cell>
          <cell r="D301" t="str">
            <v>Universidad Politécnica de Amozoc</v>
          </cell>
          <cell r="E301" t="str">
            <v>Mtro. José Germán Villalba Rojas</v>
          </cell>
          <cell r="F301" t="str">
            <v>Encargado de Despacho de la Rectoría</v>
          </cell>
        </row>
        <row r="302">
          <cell r="A302" t="str">
            <v>390107</v>
          </cell>
          <cell r="B302">
            <v>3</v>
          </cell>
          <cell r="C302">
            <v>90107</v>
          </cell>
          <cell r="D302" t="str">
            <v>Instituto Tecnológico Superior de Venustiano Carranza</v>
          </cell>
          <cell r="E302" t="str">
            <v>Mtro. Marco Antonio Alvarado Fosado</v>
          </cell>
          <cell r="F302" t="str">
            <v>Director General</v>
          </cell>
        </row>
        <row r="303">
          <cell r="A303" t="str">
            <v>390108</v>
          </cell>
          <cell r="B303">
            <v>3</v>
          </cell>
          <cell r="C303">
            <v>90108</v>
          </cell>
          <cell r="D303" t="str">
            <v>Universidad Interserrana del Estado de Puebla - Chilchotla</v>
          </cell>
          <cell r="E303" t="str">
            <v>Lic. Violeta Reyes Blanco</v>
          </cell>
          <cell r="F303" t="str">
            <v>Rectora</v>
          </cell>
        </row>
        <row r="304">
          <cell r="A304" t="str">
            <v>390109</v>
          </cell>
          <cell r="B304">
            <v>3</v>
          </cell>
          <cell r="C304">
            <v>90109</v>
          </cell>
          <cell r="D304" t="str">
            <v>Instituto Tecnológico Superior de la Sierra Negra de Ajalpan</v>
          </cell>
          <cell r="E304" t="str">
            <v>M.V.Z. Augusto Marcos Hernández Merino</v>
          </cell>
          <cell r="F304" t="str">
            <v>Director General</v>
          </cell>
        </row>
        <row r="305">
          <cell r="A305" t="str">
            <v>390110</v>
          </cell>
          <cell r="B305">
            <v>3</v>
          </cell>
          <cell r="C305">
            <v>90110</v>
          </cell>
          <cell r="D305" t="str">
            <v>Universidad Tecnológica de Tehuacán</v>
          </cell>
          <cell r="E305" t="str">
            <v>Dr. Miguel Ángel Celis Flores</v>
          </cell>
          <cell r="F305" t="str">
            <v>Rector</v>
          </cell>
        </row>
        <row r="306">
          <cell r="A306" t="str">
            <v>390113</v>
          </cell>
          <cell r="B306">
            <v>3</v>
          </cell>
          <cell r="C306">
            <v>90113</v>
          </cell>
          <cell r="D306" t="str">
            <v>Instituto Poblano de Asistencia al Migrante</v>
          </cell>
          <cell r="E306" t="str">
            <v>Mtra. María Ixelt Romero Morales</v>
          </cell>
          <cell r="F306" t="str">
            <v>Directora General</v>
          </cell>
        </row>
        <row r="307">
          <cell r="A307" t="str">
            <v>390116</v>
          </cell>
          <cell r="B307">
            <v>3</v>
          </cell>
          <cell r="C307">
            <v>90116</v>
          </cell>
          <cell r="D307" t="str">
            <v>Fideicomiso Público denominado "Banco Estatal de Tierra"</v>
          </cell>
          <cell r="E307" t="str">
            <v>Mtro. Ernesto Vargas Melchor</v>
          </cell>
          <cell r="F307" t="str">
            <v>Director General</v>
          </cell>
        </row>
        <row r="308">
          <cell r="A308" t="str">
            <v>390118</v>
          </cell>
          <cell r="B308">
            <v>3</v>
          </cell>
          <cell r="C308">
            <v>90118</v>
          </cell>
          <cell r="D308" t="str">
            <v>Universidad Politécnica Metropolitana de Puebla</v>
          </cell>
          <cell r="E308" t="str">
            <v>Dr. Mario Antonio Burguete García</v>
          </cell>
          <cell r="F308" t="str">
            <v>Rector</v>
          </cell>
        </row>
        <row r="309">
          <cell r="A309" t="str">
            <v>390121</v>
          </cell>
          <cell r="B309">
            <v>3</v>
          </cell>
          <cell r="C309">
            <v>90121</v>
          </cell>
          <cell r="D309" t="str">
            <v>Convenciones y Parques</v>
          </cell>
          <cell r="E309" t="str">
            <v>Lic. Mauricio Cacho Pérez</v>
          </cell>
          <cell r="F309" t="str">
            <v>Director Ejecutivo</v>
          </cell>
        </row>
        <row r="310">
          <cell r="A310" t="str">
            <v>390123</v>
          </cell>
          <cell r="B310">
            <v>3</v>
          </cell>
          <cell r="C310">
            <v>90123</v>
          </cell>
          <cell r="D310" t="str">
            <v>Instituto de Educación Digital del Estado de Puebla</v>
          </cell>
          <cell r="E310" t="str">
            <v>Ing. Amir Flores Díaz</v>
          </cell>
          <cell r="F310" t="str">
            <v>Director General</v>
          </cell>
        </row>
        <row r="311">
          <cell r="A311" t="str">
            <v>390124</v>
          </cell>
          <cell r="B311">
            <v>3</v>
          </cell>
          <cell r="C311">
            <v>90124</v>
          </cell>
          <cell r="D311" t="str">
            <v>Régimen Estatal de Protección Social en Salud</v>
          </cell>
          <cell r="E311" t="str">
            <v>Lic. Cecilio Pérez Cortés</v>
          </cell>
          <cell r="F311" t="str">
            <v>Encargado de Despacho de la Dirección General</v>
          </cell>
        </row>
        <row r="312">
          <cell r="A312" t="str">
            <v>390125</v>
          </cell>
          <cell r="B312">
            <v>3</v>
          </cell>
          <cell r="C312">
            <v>90125</v>
          </cell>
          <cell r="D312" t="str">
            <v>Comisión Estatal de Vivienda de Puebla</v>
          </cell>
          <cell r="E312" t="str">
            <v>María Soledad Sevilla Zapata</v>
          </cell>
          <cell r="F312" t="str">
            <v>Encargada de Despacho de la Dirección General</v>
          </cell>
        </row>
        <row r="313">
          <cell r="A313" t="str">
            <v>390126</v>
          </cell>
          <cell r="B313">
            <v>3</v>
          </cell>
          <cell r="C313">
            <v>90126</v>
          </cell>
          <cell r="D313" t="str">
            <v>Instituto Tecnológico Superior de Tlatlauquitepec</v>
          </cell>
          <cell r="E313" t="str">
            <v>Dr. Sergio López Moreno</v>
          </cell>
          <cell r="F313" t="str">
            <v>Director General</v>
          </cell>
        </row>
        <row r="314">
          <cell r="A314" t="str">
            <v>390127</v>
          </cell>
          <cell r="B314">
            <v>3</v>
          </cell>
          <cell r="C314">
            <v>90127</v>
          </cell>
          <cell r="D314" t="str">
            <v>Fiscalía General del Estado de Puebla</v>
          </cell>
          <cell r="E314" t="str">
            <v>Dr. Gilberto Higuera Bernal</v>
          </cell>
          <cell r="F314" t="str">
            <v>Encargado del Despacho</v>
          </cell>
        </row>
        <row r="315">
          <cell r="A315" t="str">
            <v>390128</v>
          </cell>
          <cell r="B315">
            <v>3</v>
          </cell>
          <cell r="C315">
            <v>90128</v>
          </cell>
          <cell r="D315" t="str">
            <v>Universidad Tecnológica Bilingüe Internacional y Sustentable de Puebla</v>
          </cell>
          <cell r="E315" t="str">
            <v>Mtra. Erika Torres Sánchez</v>
          </cell>
          <cell r="F315" t="str">
            <v>Encargada de Despacho de los Asuntos de Rectoría</v>
          </cell>
        </row>
        <row r="316">
          <cell r="A316" t="str">
            <v>390129</v>
          </cell>
          <cell r="B316">
            <v>3</v>
          </cell>
          <cell r="C316">
            <v>90129</v>
          </cell>
          <cell r="D316" t="str">
            <v>Instituto de Transparencia, Acceso a la Información Pública y Protección de Datos Personales del Estado de Puebla</v>
          </cell>
          <cell r="E316" t="str">
            <v>Lic. Laura Marcela Carcaño Ruíz</v>
          </cell>
          <cell r="F316" t="str">
            <v>Comisionada Presidenta</v>
          </cell>
        </row>
        <row r="317">
          <cell r="A317" t="str">
            <v>390130</v>
          </cell>
          <cell r="B317">
            <v>3</v>
          </cell>
          <cell r="C317">
            <v>90130</v>
          </cell>
          <cell r="D317" t="str">
            <v>Museos Puebla</v>
          </cell>
          <cell r="E317" t="str">
            <v>Dr. Ernesto Cortés García</v>
          </cell>
          <cell r="F317" t="str">
            <v>Director General</v>
          </cell>
        </row>
        <row r="318">
          <cell r="A318" t="str">
            <v>390131</v>
          </cell>
          <cell r="B318">
            <v>3</v>
          </cell>
          <cell r="C318">
            <v>90131</v>
          </cell>
          <cell r="D318" t="str">
            <v>Coordinación Estatal de Transparencia y Gobierno Abierto</v>
          </cell>
          <cell r="E318" t="str">
            <v>Mtra. Josefina Buxadé Castelán</v>
          </cell>
          <cell r="F318" t="str">
            <v>Titular de la Coordinación Estatal de Transparencia y Gobierno Abierto</v>
          </cell>
        </row>
        <row r="319">
          <cell r="A319" t="str">
            <v>390132</v>
          </cell>
          <cell r="B319">
            <v>3</v>
          </cell>
          <cell r="C319">
            <v>90132</v>
          </cell>
          <cell r="D319" t="str">
            <v>Ciudad Modelo</v>
          </cell>
          <cell r="E319" t="str">
            <v>Mtro. Gabriel Alejandro Martínez Parente Rangel</v>
          </cell>
          <cell r="F319" t="str">
            <v>Director General</v>
          </cell>
        </row>
        <row r="320">
          <cell r="A320" t="str">
            <v>390133</v>
          </cell>
          <cell r="B320">
            <v>3</v>
          </cell>
          <cell r="C320">
            <v>90133</v>
          </cell>
          <cell r="D320" t="str">
            <v>Coordinación General de Comunicación y Agenda Digital</v>
          </cell>
          <cell r="E320" t="str">
            <v>Mtra. Verónica Vélez Macuil</v>
          </cell>
          <cell r="F320" t="str">
            <v>Coordinadora General</v>
          </cell>
        </row>
        <row r="321">
          <cell r="A321" t="str">
            <v>390134</v>
          </cell>
          <cell r="B321">
            <v>3</v>
          </cell>
          <cell r="C321">
            <v>90134</v>
          </cell>
          <cell r="D321" t="str">
            <v>Tribunal de Justicia Administrativa del Estado de Puebla</v>
          </cell>
          <cell r="E321" t="str">
            <v>Mgda. María de Lourdes Dib Y Álvarez</v>
          </cell>
          <cell r="F321" t="str">
            <v>Magistrada Presidenta</v>
          </cell>
        </row>
        <row r="322">
          <cell r="A322" t="str">
            <v>390135</v>
          </cell>
          <cell r="B322">
            <v>3</v>
          </cell>
          <cell r="C322">
            <v>90135</v>
          </cell>
          <cell r="D322" t="str">
            <v>Instituto de Profesionalización del Magisterio Poblano</v>
          </cell>
          <cell r="E322" t="str">
            <v>Mtro. Patricio Morán Márquez</v>
          </cell>
          <cell r="F322" t="str">
            <v>Director General</v>
          </cell>
        </row>
        <row r="323">
          <cell r="A323" t="str">
            <v>390136</v>
          </cell>
          <cell r="B323">
            <v>3</v>
          </cell>
          <cell r="C323">
            <v>90136</v>
          </cell>
          <cell r="D323" t="str">
            <v>Instituto Metropolitano de Planeación del Estado de Puebla</v>
          </cell>
          <cell r="E323" t="str">
            <v>C.P. Raquel Castillo Reyes</v>
          </cell>
          <cell r="F323" t="str">
            <v>Encargada de Despacho</v>
          </cell>
        </row>
        <row r="324">
          <cell r="A324" t="str">
            <v>390137</v>
          </cell>
          <cell r="B324">
            <v>3</v>
          </cell>
          <cell r="C324">
            <v>90137</v>
          </cell>
          <cell r="D324" t="str">
            <v>Secretaría Ejecutiva del Sistema Estatal Anticorrupción</v>
          </cell>
          <cell r="E324" t="str">
            <v>Mtro. Héctor Enrique Reyes Pacheco</v>
          </cell>
          <cell r="F324" t="str">
            <v>Secretario Técnico de la Secretaría Ejecutiva del Sistema Estatal Anticorrupción</v>
          </cell>
        </row>
        <row r="325">
          <cell r="A325" t="str">
            <v>390138</v>
          </cell>
          <cell r="B325">
            <v>3</v>
          </cell>
          <cell r="C325">
            <v>90138</v>
          </cell>
          <cell r="D325" t="str">
            <v>Centro de Conciliación Laboral del Estado de Puebla</v>
          </cell>
          <cell r="E325" t="str">
            <v>Lic. Huberto Roblero Godínez</v>
          </cell>
          <cell r="F325" t="str">
            <v>Director General</v>
          </cell>
        </row>
        <row r="326">
          <cell r="A326" t="str">
            <v>47001</v>
          </cell>
          <cell r="B326">
            <v>4</v>
          </cell>
          <cell r="C326">
            <v>7001</v>
          </cell>
          <cell r="D326" t="str">
            <v>H. Congreso del Estado de Puebla</v>
          </cell>
          <cell r="E326" t="str">
            <v>Dip. Gabriel Juan Manuel Biestro Medinilla</v>
          </cell>
          <cell r="F326" t="str">
            <v>Presidente de la Junta de Gobierno y Coordinación Política</v>
          </cell>
        </row>
        <row r="327">
          <cell r="A327" t="str">
            <v>47002</v>
          </cell>
          <cell r="B327">
            <v>4</v>
          </cell>
          <cell r="C327">
            <v>7002</v>
          </cell>
          <cell r="D327" t="str">
            <v>H. Tribunal Superior de Justicia</v>
          </cell>
          <cell r="E327" t="str">
            <v>Mgdo. Héctor Sánchez Sánchez</v>
          </cell>
          <cell r="F327" t="str">
            <v>Presidente del H. Tribunal Superior de Justicia</v>
          </cell>
        </row>
        <row r="328">
          <cell r="A328" t="str">
            <v>47003</v>
          </cell>
          <cell r="B328">
            <v>4</v>
          </cell>
          <cell r="C328">
            <v>7003</v>
          </cell>
          <cell r="D328" t="str">
            <v>Auditoría Superior del Estado de Puebla</v>
          </cell>
          <cell r="E328" t="str">
            <v>CPC Francisco José Romero Serrano</v>
          </cell>
          <cell r="F328" t="str">
            <v>Auditor Superior</v>
          </cell>
        </row>
        <row r="329">
          <cell r="A329" t="str">
            <v>48009</v>
          </cell>
          <cell r="B329">
            <v>4</v>
          </cell>
          <cell r="C329">
            <v>8009</v>
          </cell>
          <cell r="D329" t="str">
            <v>Secretaría de Salud (Servicios de Salud del Estado de Puebla)</v>
          </cell>
          <cell r="E329" t="str">
            <v>Dr. Jorge Humberto Uribe Téllez</v>
          </cell>
          <cell r="F329" t="str">
            <v>Secretario de Salud y Director General de los Servicios de Salud</v>
          </cell>
        </row>
        <row r="330">
          <cell r="A330" t="str">
            <v>48010</v>
          </cell>
          <cell r="B330">
            <v>4</v>
          </cell>
          <cell r="C330">
            <v>8010</v>
          </cell>
          <cell r="D330" t="str">
            <v>Secretaría de Educación Pública</v>
          </cell>
          <cell r="E330" t="str">
            <v>Dr. Melitón Lozano Pérez</v>
          </cell>
          <cell r="F330" t="str">
            <v>Secretario de Educación Pública</v>
          </cell>
        </row>
        <row r="331">
          <cell r="A331" t="str">
            <v>48022</v>
          </cell>
          <cell r="B331">
            <v>4</v>
          </cell>
          <cell r="C331">
            <v>8022</v>
          </cell>
          <cell r="D331" t="str">
            <v>Secretaría de Infraestructura Movilidad y Transportes</v>
          </cell>
          <cell r="E331" t="str">
            <v>Arq. Diego Corona Cremean</v>
          </cell>
          <cell r="F331" t="str">
            <v>Exsecretario de Infraestructura y Transportes</v>
          </cell>
        </row>
        <row r="332">
          <cell r="A332" t="str">
            <v>48029</v>
          </cell>
          <cell r="B332">
            <v>4</v>
          </cell>
          <cell r="C332">
            <v>8029</v>
          </cell>
          <cell r="D332" t="str">
            <v>Secretaría de Finanzas y Administración</v>
          </cell>
          <cell r="E332" t="str">
            <v>Mtro. Charbel Jorge Estefan Chidiac</v>
          </cell>
          <cell r="F332" t="str">
            <v>Secretario de Finanzas y Administración</v>
          </cell>
        </row>
        <row r="333">
          <cell r="A333" t="str">
            <v>48030</v>
          </cell>
          <cell r="B333">
            <v>4</v>
          </cell>
          <cell r="C333">
            <v>8030</v>
          </cell>
          <cell r="D333" t="str">
            <v>Secretaría de Planeación y Finanzas</v>
          </cell>
          <cell r="E333" t="str">
            <v>Lic. María Teresa Castro Corro</v>
          </cell>
          <cell r="F333" t="str">
            <v>Secretaria de Planeación y Finanzas</v>
          </cell>
        </row>
      </sheetData>
      <sheetData sheetId="9">
        <row r="2">
          <cell r="A2" t="str">
            <v>Municipio</v>
          </cell>
        </row>
        <row r="3">
          <cell r="A3" t="str">
            <v>Soapa</v>
          </cell>
        </row>
        <row r="4">
          <cell r="A4" t="str">
            <v>Paramunicipal</v>
          </cell>
        </row>
        <row r="5">
          <cell r="A5" t="str">
            <v>Paraestatal</v>
          </cell>
        </row>
        <row r="6">
          <cell r="A6" t="str">
            <v>Poderes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URACIÓN"/>
      <sheetName val="SUMARIA"/>
      <sheetName val="ANALÍTICA 1"/>
      <sheetName val="SUB ANALÍTICA 1-1"/>
      <sheetName val="SUB ANALÍTICA 1-2"/>
      <sheetName val="SUB ANALÍTICA 1-3"/>
      <sheetName val="SUB ANALÍTICA 1-4"/>
      <sheetName val="SUB ANALÍTICA 1-5"/>
      <sheetName val="ANALÍTICA 2"/>
      <sheetName val="SUB ANALÍTICA 2-1"/>
      <sheetName val="SUB ANALÍTICA 2-2"/>
      <sheetName val="SUB ANALÍTICA 2-3"/>
      <sheetName val="SUB ANALÍTICA 2-4"/>
      <sheetName val="SUB ANALÍTICA 2-5"/>
      <sheetName val="ANALÍTICA 3"/>
      <sheetName val="SUB ANALÍTICA 3-1"/>
      <sheetName val="SUB ANALÍTICA 3-2"/>
      <sheetName val="SUB ANALÍTICA 3-3"/>
      <sheetName val="SUB ANALÍTICA 3-4"/>
      <sheetName val="SUB ANALÍTICA 3-5"/>
      <sheetName val="ANALÍTICA 4"/>
      <sheetName val="SUB ANALÍTICA 4-1"/>
      <sheetName val="SUB ANALÍTICA 4-2"/>
      <sheetName val="SUB ANALÍTICA 4-3"/>
      <sheetName val="SUB ANALÍTICA 4-4"/>
      <sheetName val="SUB ANALÍTICA 4-5"/>
      <sheetName val="ANALÍTICA 5"/>
      <sheetName val="SUB ANALÍTICA 5-1"/>
      <sheetName val="SUB ANALÍTICA 5-2"/>
      <sheetName val="SUB ANALÍTICA 5-3"/>
      <sheetName val="SUB ANALÍTICA 5-4"/>
      <sheetName val="SUB ANALÍTICA 5-5"/>
    </sheetNames>
    <sheetDataSet>
      <sheetData sheetId="0">
        <row r="2">
          <cell r="B2" t="str">
            <v>Zacatecas</v>
          </cell>
        </row>
        <row r="3">
          <cell r="B3" t="str">
            <v>Servicios de Salud de Zacatecas</v>
          </cell>
        </row>
        <row r="4">
          <cell r="B4">
            <v>665</v>
          </cell>
        </row>
        <row r="5">
          <cell r="B5" t="str">
            <v>Lic. Francisco Javier Fernández Camacho</v>
          </cell>
        </row>
        <row r="6">
          <cell r="B6" t="str">
            <v>Auditor Habilitado</v>
          </cell>
        </row>
        <row r="7">
          <cell r="B7" t="str">
            <v>C.P.A. Gerardo Carranza Ayala</v>
          </cell>
        </row>
        <row r="8">
          <cell r="B8" t="str">
            <v>Jefe de Departamento</v>
          </cell>
        </row>
        <row r="9">
          <cell r="B9" t="str">
            <v>Lic. Leonor Angélica González Vázquez</v>
          </cell>
        </row>
        <row r="10">
          <cell r="B10" t="str">
            <v>Subdirector de Auditoría</v>
          </cell>
        </row>
        <row r="11">
          <cell r="B11" t="str">
            <v>Recursos del Fondo de Aportaciones para los Servicios de Salud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Irregularidades"/>
      <sheetName val="Seguimiento"/>
      <sheetName val="CatAudExt"/>
      <sheetName val="CatEntes"/>
      <sheetName val="Catalogo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Registro</v>
          </cell>
          <cell r="B1" t="str">
            <v>TipoPersona</v>
          </cell>
          <cell r="C1" t="str">
            <v>RazonSocial</v>
          </cell>
          <cell r="D1" t="str">
            <v>Representante</v>
          </cell>
        </row>
        <row r="2">
          <cell r="A2" t="str">
            <v>ASP-001/19</v>
          </cell>
          <cell r="B2" t="str">
            <v>Fisica</v>
          </cell>
          <cell r="C2" t="str">
            <v>n/a</v>
          </cell>
          <cell r="D2" t="str">
            <v>Rosalía Cerecedo González</v>
          </cell>
        </row>
        <row r="3">
          <cell r="A3" t="str">
            <v>ASP-002/19</v>
          </cell>
          <cell r="B3" t="str">
            <v>Fisica</v>
          </cell>
          <cell r="C3" t="str">
            <v>n/a</v>
          </cell>
          <cell r="D3" t="str">
            <v>José Marcelino Antonio Tecuapetla Montes</v>
          </cell>
        </row>
        <row r="4">
          <cell r="A4" t="str">
            <v>ASP-003/19</v>
          </cell>
          <cell r="B4" t="str">
            <v>Fisica</v>
          </cell>
          <cell r="C4" t="str">
            <v>n/a</v>
          </cell>
          <cell r="D4" t="str">
            <v>Alejandro Javier Martínez Rivas</v>
          </cell>
        </row>
        <row r="5">
          <cell r="A5" t="str">
            <v>ASP-004/19</v>
          </cell>
          <cell r="B5" t="str">
            <v>Fisica</v>
          </cell>
          <cell r="C5" t="str">
            <v>n/a</v>
          </cell>
          <cell r="D5" t="str">
            <v>Lucas Ranulfo Rodríguez Torres</v>
          </cell>
        </row>
        <row r="6">
          <cell r="A6" t="str">
            <v>ASP-005/19</v>
          </cell>
          <cell r="B6" t="str">
            <v>Moral</v>
          </cell>
          <cell r="C6" t="str">
            <v>Juan Bañuelos y Asociados, S.C.</v>
          </cell>
          <cell r="D6" t="str">
            <v>Juan Bañuelos Cosétl</v>
          </cell>
        </row>
        <row r="7">
          <cell r="A7" t="str">
            <v>ASP-006/19</v>
          </cell>
          <cell r="B7" t="str">
            <v>Fisica</v>
          </cell>
          <cell r="C7" t="str">
            <v>n/a</v>
          </cell>
          <cell r="D7" t="str">
            <v>Gustavo Guevara Rosendo</v>
          </cell>
        </row>
        <row r="8">
          <cell r="A8" t="str">
            <v>ASP-008/19</v>
          </cell>
          <cell r="B8" t="str">
            <v>Fisica</v>
          </cell>
          <cell r="C8" t="str">
            <v>n/a</v>
          </cell>
          <cell r="D8" t="str">
            <v>Carlos Javier Tlazalo Salazar</v>
          </cell>
        </row>
        <row r="9">
          <cell r="A9" t="str">
            <v>ASP-009/19</v>
          </cell>
          <cell r="B9" t="str">
            <v>Fisica</v>
          </cell>
          <cell r="C9" t="str">
            <v>n/a</v>
          </cell>
          <cell r="D9" t="str">
            <v>Salvador Sánchez Ruíz</v>
          </cell>
        </row>
        <row r="10">
          <cell r="A10" t="str">
            <v>ASP-011/19</v>
          </cell>
          <cell r="B10" t="str">
            <v>Fisica</v>
          </cell>
          <cell r="C10" t="str">
            <v>n/a</v>
          </cell>
          <cell r="D10" t="str">
            <v>Rodolfo Martínez Carvajal</v>
          </cell>
        </row>
        <row r="11">
          <cell r="A11" t="str">
            <v>ASP-012/19</v>
          </cell>
          <cell r="B11" t="str">
            <v>Fisica</v>
          </cell>
          <cell r="C11" t="str">
            <v>n/a</v>
          </cell>
          <cell r="D11" t="str">
            <v>Leopoldo Sánchez Balbuena</v>
          </cell>
        </row>
        <row r="12">
          <cell r="A12" t="str">
            <v>ASP-013/19</v>
          </cell>
          <cell r="B12" t="str">
            <v>Fisica</v>
          </cell>
          <cell r="C12" t="str">
            <v>n/a</v>
          </cell>
          <cell r="D12" t="str">
            <v>Luis Martín Tenorio Díaz</v>
          </cell>
        </row>
        <row r="13">
          <cell r="A13" t="str">
            <v>ASP-015/19</v>
          </cell>
          <cell r="B13" t="str">
            <v>Fisica</v>
          </cell>
          <cell r="C13" t="str">
            <v>n/a</v>
          </cell>
          <cell r="D13" t="str">
            <v>María Teresa del Rocío García Pérez</v>
          </cell>
        </row>
        <row r="14">
          <cell r="A14" t="str">
            <v>ASP-016/19</v>
          </cell>
          <cell r="B14" t="str">
            <v>Moral</v>
          </cell>
          <cell r="C14" t="str">
            <v>Servicios Integrales en Auditoría y Consultoría, S.C.</v>
          </cell>
          <cell r="D14" t="str">
            <v>Rolando Adalberto Flores López</v>
          </cell>
        </row>
        <row r="15">
          <cell r="A15" t="str">
            <v>ASP-020/19</v>
          </cell>
          <cell r="B15" t="str">
            <v>Fisica</v>
          </cell>
          <cell r="C15" t="str">
            <v>n/a</v>
          </cell>
          <cell r="D15" t="str">
            <v>Francisco Nieto Aguirre</v>
          </cell>
        </row>
        <row r="16">
          <cell r="A16" t="str">
            <v>ASP-021/19</v>
          </cell>
          <cell r="B16" t="str">
            <v>Moral</v>
          </cell>
          <cell r="C16" t="str">
            <v>Vargas Gutiérrez y Asociados, S.C.</v>
          </cell>
          <cell r="D16" t="str">
            <v>Carlos Gabriel Vargas Gutiérrez</v>
          </cell>
        </row>
        <row r="17">
          <cell r="A17" t="str">
            <v>ASP-022/19</v>
          </cell>
          <cell r="B17" t="str">
            <v>Moral</v>
          </cell>
          <cell r="C17" t="str">
            <v>ESPOR Servicios Profesionales, S.C.</v>
          </cell>
          <cell r="D17" t="str">
            <v>Elfega Ortíz García</v>
          </cell>
        </row>
        <row r="18">
          <cell r="A18" t="str">
            <v>ASP-023/19</v>
          </cell>
          <cell r="B18" t="str">
            <v>Moral</v>
          </cell>
          <cell r="C18" t="str">
            <v>Prorefín, S.C.</v>
          </cell>
          <cell r="D18" t="str">
            <v>Jorge Plaza y González</v>
          </cell>
        </row>
        <row r="19">
          <cell r="A19" t="str">
            <v>ASP-026/19</v>
          </cell>
          <cell r="B19" t="str">
            <v>Moral</v>
          </cell>
          <cell r="C19" t="str">
            <v>Nieto Bravo y Asociados, S.C.</v>
          </cell>
          <cell r="D19" t="str">
            <v>David Nieto Martínez</v>
          </cell>
        </row>
        <row r="20">
          <cell r="A20" t="str">
            <v>ASP-027/19</v>
          </cell>
          <cell r="B20" t="str">
            <v>Moral</v>
          </cell>
          <cell r="C20" t="str">
            <v>Bernal Maldonado y Cía. Contadores Públicos, S.C.</v>
          </cell>
          <cell r="D20" t="str">
            <v>Jorge Ángel Maldonado y Jiménez</v>
          </cell>
        </row>
        <row r="21">
          <cell r="A21" t="str">
            <v>ASP-028/19</v>
          </cell>
          <cell r="B21" t="str">
            <v>Moral</v>
          </cell>
          <cell r="C21" t="str">
            <v>Aguilar Solís Profesionales en Servicios de Auditoría y Contabilidad, S.C.</v>
          </cell>
          <cell r="D21" t="str">
            <v>Víctor Hugo Aguilar Hernández</v>
          </cell>
        </row>
        <row r="22">
          <cell r="A22" t="str">
            <v>ASP-029/19</v>
          </cell>
          <cell r="B22" t="str">
            <v>Fisica</v>
          </cell>
          <cell r="C22" t="str">
            <v>n/a</v>
          </cell>
          <cell r="D22" t="str">
            <v>José Hugo Vázquez Azcárate</v>
          </cell>
        </row>
        <row r="23">
          <cell r="A23" t="str">
            <v>ASP-031/19</v>
          </cell>
          <cell r="B23" t="str">
            <v>Moral</v>
          </cell>
          <cell r="C23" t="str">
            <v>Despacho Díaz y Cía., S.A. de C.V.</v>
          </cell>
          <cell r="D23" t="str">
            <v>Sebastián Anastacio Díaz Cervantes</v>
          </cell>
        </row>
        <row r="24">
          <cell r="A24" t="str">
            <v>ASP-033/19</v>
          </cell>
          <cell r="B24" t="str">
            <v>Fisica</v>
          </cell>
          <cell r="C24" t="str">
            <v>n/a</v>
          </cell>
          <cell r="D24" t="str">
            <v>José Fernando Ramírez Rojas</v>
          </cell>
        </row>
        <row r="25">
          <cell r="A25" t="str">
            <v>ASP-035/19</v>
          </cell>
          <cell r="B25" t="str">
            <v>Fisica</v>
          </cell>
          <cell r="C25" t="str">
            <v>n/a</v>
          </cell>
          <cell r="D25" t="str">
            <v>Roberto Ortiz López</v>
          </cell>
        </row>
        <row r="26">
          <cell r="A26" t="str">
            <v>ASP-036/19</v>
          </cell>
          <cell r="B26" t="str">
            <v>Fisica</v>
          </cell>
          <cell r="C26" t="str">
            <v>n/a</v>
          </cell>
          <cell r="D26" t="str">
            <v>Rubén García Fernández</v>
          </cell>
        </row>
        <row r="27">
          <cell r="A27" t="str">
            <v>ASP-038/19</v>
          </cell>
          <cell r="B27" t="str">
            <v>Fisica</v>
          </cell>
          <cell r="C27" t="str">
            <v>n/a</v>
          </cell>
          <cell r="D27" t="str">
            <v>José Carlos Góngora Gutiérrez</v>
          </cell>
        </row>
        <row r="28">
          <cell r="A28" t="str">
            <v>ASP-039/19</v>
          </cell>
          <cell r="B28" t="str">
            <v>Moral</v>
          </cell>
          <cell r="C28" t="str">
            <v>Galaz, Yamazaki, Ruíz Urquiza, S.C.</v>
          </cell>
          <cell r="D28" t="str">
            <v>Juan Carlos Rivera Cuevas y/o Ricardo Adolfo Echegaray Guillaumin</v>
          </cell>
        </row>
        <row r="29">
          <cell r="A29" t="str">
            <v>ASP-040/19</v>
          </cell>
          <cell r="B29" t="str">
            <v>Fisica</v>
          </cell>
          <cell r="C29" t="str">
            <v>n/a</v>
          </cell>
          <cell r="D29" t="str">
            <v>Luis Díaz Mendoza</v>
          </cell>
        </row>
        <row r="30">
          <cell r="A30" t="str">
            <v>ASP-041/19</v>
          </cell>
          <cell r="B30" t="str">
            <v>Fisica</v>
          </cell>
          <cell r="C30" t="str">
            <v>n/a</v>
          </cell>
          <cell r="D30" t="str">
            <v>Lucía Berenice Bravo Alfaro</v>
          </cell>
        </row>
        <row r="31">
          <cell r="A31" t="str">
            <v>ASP-042/19</v>
          </cell>
          <cell r="B31" t="str">
            <v>Moral</v>
          </cell>
          <cell r="C31" t="str">
            <v>JT Contadores Públicos, Asesores y Asociados, S.C.</v>
          </cell>
          <cell r="D31" t="str">
            <v>Francisco Javier Delgado de Alba</v>
          </cell>
        </row>
        <row r="32">
          <cell r="A32" t="str">
            <v>ASP-043/19</v>
          </cell>
          <cell r="B32" t="str">
            <v>Fisica</v>
          </cell>
          <cell r="C32" t="str">
            <v>n/a</v>
          </cell>
          <cell r="D32" t="str">
            <v>José Orea Castro</v>
          </cell>
        </row>
        <row r="33">
          <cell r="A33" t="str">
            <v>ASP-044/19</v>
          </cell>
          <cell r="B33" t="str">
            <v>Moral</v>
          </cell>
          <cell r="C33" t="str">
            <v>Maldonado Santillana y Cía. S.C.</v>
          </cell>
          <cell r="D33" t="str">
            <v>Luís Osmundo Maldonado Ravelo y/o Pablo Benjamín Maldonado Altieri</v>
          </cell>
        </row>
        <row r="34">
          <cell r="A34" t="str">
            <v>ASP-046/19</v>
          </cell>
          <cell r="B34" t="str">
            <v>Moral</v>
          </cell>
          <cell r="C34" t="str">
            <v>HMG Asesoría Contable, Fiscal y Legal, S.C.</v>
          </cell>
          <cell r="D34" t="str">
            <v>Ma. Gema Hernández Reyes</v>
          </cell>
        </row>
        <row r="35">
          <cell r="A35" t="str">
            <v>ASP-048/19</v>
          </cell>
          <cell r="B35" t="str">
            <v>Moral</v>
          </cell>
          <cell r="C35" t="str">
            <v>Lozano García y Compañía Asesores de Empresas, S.C.</v>
          </cell>
          <cell r="D35" t="str">
            <v>Miguel Simón Lozano García</v>
          </cell>
        </row>
        <row r="36">
          <cell r="A36" t="str">
            <v>ASP-054/19</v>
          </cell>
          <cell r="B36" t="str">
            <v>Moral</v>
          </cell>
          <cell r="C36" t="str">
            <v>Zaragoza Rocha y Asociados, S.C.</v>
          </cell>
          <cell r="D36" t="str">
            <v>José Antonio Snell Arguijo</v>
          </cell>
        </row>
        <row r="37">
          <cell r="A37" t="str">
            <v>ASP-055/19</v>
          </cell>
          <cell r="B37" t="str">
            <v>Fisica</v>
          </cell>
          <cell r="C37" t="str">
            <v>n/a</v>
          </cell>
          <cell r="D37" t="str">
            <v>Julio Cid Moreno</v>
          </cell>
        </row>
        <row r="38">
          <cell r="A38" t="str">
            <v>ASP-057/19</v>
          </cell>
          <cell r="B38" t="str">
            <v>Fisica</v>
          </cell>
          <cell r="C38" t="str">
            <v>n/a</v>
          </cell>
          <cell r="D38" t="str">
            <v>René Carlos Alberto Trejo Rosiles</v>
          </cell>
        </row>
        <row r="39">
          <cell r="A39" t="str">
            <v>ASP-058/19</v>
          </cell>
          <cell r="B39" t="str">
            <v>Fisica</v>
          </cell>
          <cell r="C39" t="str">
            <v>n/a</v>
          </cell>
          <cell r="D39" t="str">
            <v>José Luis González Ramírez</v>
          </cell>
        </row>
        <row r="40">
          <cell r="A40" t="str">
            <v>ASP-059/19</v>
          </cell>
          <cell r="B40" t="str">
            <v>Moral</v>
          </cell>
          <cell r="C40" t="str">
            <v>Nabor González y Asociados S.C.</v>
          </cell>
          <cell r="D40" t="str">
            <v>Nabor Eugenio González Gutiérrez</v>
          </cell>
        </row>
        <row r="41">
          <cell r="A41" t="str">
            <v>ASP-060/19</v>
          </cell>
          <cell r="B41" t="str">
            <v>Moral</v>
          </cell>
          <cell r="C41" t="str">
            <v>Auditoría y Servicios Relacionados, S.C.</v>
          </cell>
          <cell r="D41" t="str">
            <v>Martín Santiago Islas Cruz</v>
          </cell>
        </row>
        <row r="42">
          <cell r="A42" t="str">
            <v>ASP-061/19</v>
          </cell>
          <cell r="B42" t="str">
            <v>Moral</v>
          </cell>
          <cell r="C42" t="str">
            <v>Bauza y Asociados, S.C.</v>
          </cell>
          <cell r="D42" t="str">
            <v>Blanca Rosa Guadalupe Bauza Meneses</v>
          </cell>
        </row>
        <row r="43">
          <cell r="A43" t="str">
            <v>ASP-063/19</v>
          </cell>
          <cell r="B43" t="str">
            <v>Moral</v>
          </cell>
          <cell r="C43" t="str">
            <v>Balance Soluciones Contables &amp; Gubernamentales, S.C.</v>
          </cell>
          <cell r="D43" t="str">
            <v>María de los Angeles Zenteno Ventura</v>
          </cell>
        </row>
        <row r="44">
          <cell r="A44" t="str">
            <v>ASP-064/19</v>
          </cell>
          <cell r="B44" t="str">
            <v>Moral</v>
          </cell>
          <cell r="C44" t="str">
            <v>Grupo BRA Hidalgo Asesores Tributarios Contables y de Negocios S.C.</v>
          </cell>
          <cell r="D44" t="str">
            <v>Gilberto Tomás Ricardo Hidalgo Moreno y María Beatriz Hidalgo Álvarez</v>
          </cell>
        </row>
        <row r="45">
          <cell r="A45" t="str">
            <v>ASP-065/19</v>
          </cell>
          <cell r="B45" t="str">
            <v>Moral</v>
          </cell>
          <cell r="C45" t="str">
            <v>Romero Serrano y Asociados, S.C.</v>
          </cell>
          <cell r="D45" t="str">
            <v>Francisco José Romero Serrano</v>
          </cell>
        </row>
        <row r="46">
          <cell r="A46" t="str">
            <v>ASP-066/19</v>
          </cell>
          <cell r="B46" t="str">
            <v>Fisica</v>
          </cell>
          <cell r="C46" t="str">
            <v>n/a</v>
          </cell>
          <cell r="D46" t="str">
            <v>Eric Martínez Payán</v>
          </cell>
        </row>
        <row r="47">
          <cell r="A47" t="str">
            <v>ASP-067/19</v>
          </cell>
          <cell r="B47" t="str">
            <v>Fisica</v>
          </cell>
          <cell r="C47" t="str">
            <v>n/a</v>
          </cell>
          <cell r="D47" t="str">
            <v>Julio César Barbosa Huesca</v>
          </cell>
        </row>
        <row r="48">
          <cell r="A48" t="str">
            <v>ASP-069/19</v>
          </cell>
          <cell r="B48" t="str">
            <v>Moral</v>
          </cell>
          <cell r="C48" t="str">
            <v>Cachón Villaseñor Consultores, S.C.</v>
          </cell>
          <cell r="D48" t="str">
            <v>Alfonso Villaseñor Pineda</v>
          </cell>
        </row>
        <row r="49">
          <cell r="A49" t="str">
            <v>ASP-073/19</v>
          </cell>
          <cell r="B49" t="str">
            <v>Moral</v>
          </cell>
          <cell r="C49" t="str">
            <v>Amaro Reyna y Herrero Consultores, S.C.</v>
          </cell>
          <cell r="D49" t="str">
            <v>Germán Reyna y Herrero</v>
          </cell>
        </row>
        <row r="50">
          <cell r="A50" t="str">
            <v>ASP-076/19</v>
          </cell>
          <cell r="B50" t="str">
            <v>Fisica</v>
          </cell>
          <cell r="C50" t="str">
            <v>n/a</v>
          </cell>
          <cell r="D50" t="str">
            <v>Bibiana González Pérez</v>
          </cell>
        </row>
        <row r="51">
          <cell r="A51" t="str">
            <v>ASP-082/19</v>
          </cell>
          <cell r="B51" t="str">
            <v>Moral</v>
          </cell>
          <cell r="C51" t="str">
            <v>Lara Recoba y Asociados, S.C.</v>
          </cell>
          <cell r="D51" t="str">
            <v>José Porfirio Javier Lara Recoba</v>
          </cell>
        </row>
        <row r="52">
          <cell r="A52" t="str">
            <v>ASP-084/19</v>
          </cell>
          <cell r="B52" t="str">
            <v>Fisica</v>
          </cell>
          <cell r="C52" t="str">
            <v>n/a</v>
          </cell>
          <cell r="D52" t="str">
            <v>Salvador Sánchez Ruanova</v>
          </cell>
        </row>
        <row r="53">
          <cell r="A53" t="str">
            <v>ASP-085/19</v>
          </cell>
          <cell r="B53" t="str">
            <v>Fisica</v>
          </cell>
          <cell r="C53" t="str">
            <v>n/a</v>
          </cell>
          <cell r="D53" t="str">
            <v>Jorge Ramos Santiago</v>
          </cell>
        </row>
        <row r="54">
          <cell r="A54" t="str">
            <v>ASP-089/19</v>
          </cell>
          <cell r="B54" t="str">
            <v>Moral</v>
          </cell>
          <cell r="C54" t="str">
            <v>Mazars Auditores S. de R.L. de C.V.</v>
          </cell>
          <cell r="D54" t="str">
            <v>Gilberto Torija Bretón</v>
          </cell>
        </row>
        <row r="55">
          <cell r="A55" t="str">
            <v>ASP-091/19</v>
          </cell>
          <cell r="B55" t="str">
            <v>Moral</v>
          </cell>
          <cell r="C55" t="str">
            <v>HDC Consultoría y Servicios Integrales, S.C.</v>
          </cell>
          <cell r="D55" t="str">
            <v>Miguel Díaz Cota</v>
          </cell>
        </row>
        <row r="56">
          <cell r="A56" t="str">
            <v>ASP-093/19</v>
          </cell>
          <cell r="B56" t="str">
            <v>Fisica</v>
          </cell>
          <cell r="C56" t="str">
            <v>n/a</v>
          </cell>
          <cell r="D56" t="str">
            <v>Cyntia Hernández Capulín</v>
          </cell>
        </row>
        <row r="57">
          <cell r="A57" t="str">
            <v>ASP-095/19</v>
          </cell>
          <cell r="B57" t="str">
            <v>Fisica</v>
          </cell>
          <cell r="C57" t="str">
            <v>n/a</v>
          </cell>
          <cell r="D57" t="str">
            <v>Félix García Sánchez</v>
          </cell>
        </row>
        <row r="58">
          <cell r="A58" t="str">
            <v>ASP-097/19</v>
          </cell>
          <cell r="B58" t="str">
            <v>Moral</v>
          </cell>
          <cell r="C58" t="str">
            <v>Pricewaterhouse Coopers, S.C.</v>
          </cell>
          <cell r="D58" t="str">
            <v>Andrés García Tenorio y Gerardo Aguilar Cañada</v>
          </cell>
        </row>
        <row r="59">
          <cell r="A59" t="str">
            <v>ASP-098/19</v>
          </cell>
          <cell r="B59" t="str">
            <v>Moral</v>
          </cell>
          <cell r="C59" t="str">
            <v>Zárate García Paz y Asociados, S.A. de C.V.</v>
          </cell>
          <cell r="D59" t="str">
            <v>José Manuel Zárate Paz</v>
          </cell>
        </row>
        <row r="60">
          <cell r="A60" t="str">
            <v>ASP-099/19</v>
          </cell>
          <cell r="B60" t="str">
            <v>Fisica</v>
          </cell>
          <cell r="C60" t="str">
            <v>n/a</v>
          </cell>
          <cell r="D60" t="str">
            <v>Eva Leticia Cortés Rosete</v>
          </cell>
        </row>
        <row r="61">
          <cell r="A61" t="str">
            <v>ASP-100/19</v>
          </cell>
          <cell r="B61" t="str">
            <v>Fisica</v>
          </cell>
          <cell r="C61" t="str">
            <v>n/a</v>
          </cell>
          <cell r="D61" t="str">
            <v>Eloísa Barrios Rodríguez</v>
          </cell>
        </row>
        <row r="62">
          <cell r="A62" t="str">
            <v>ASP-101/19</v>
          </cell>
          <cell r="B62" t="str">
            <v>Moral</v>
          </cell>
          <cell r="C62" t="str">
            <v>Consultores Asociados Angelópolis, S.A. de C.V.</v>
          </cell>
          <cell r="D62" t="str">
            <v>José Braulio Pérez Cuevas</v>
          </cell>
        </row>
        <row r="63">
          <cell r="A63" t="str">
            <v>ASP-102/19</v>
          </cell>
          <cell r="B63" t="str">
            <v>Moral</v>
          </cell>
          <cell r="C63" t="str">
            <v>Resa y Asociados,  S.C.</v>
          </cell>
          <cell r="D63" t="str">
            <v>Jorge Alberto Resa Monroy</v>
          </cell>
        </row>
        <row r="64">
          <cell r="A64" t="str">
            <v>ASP-103/19</v>
          </cell>
          <cell r="B64" t="str">
            <v>Moral</v>
          </cell>
          <cell r="C64" t="str">
            <v>Zárate Scherenberg y Compañía, S.C</v>
          </cell>
          <cell r="D64" t="str">
            <v>Daniel Gerardo de Jesús Zárate Carballido</v>
          </cell>
        </row>
        <row r="65">
          <cell r="A65" t="str">
            <v>ASP-105/19</v>
          </cell>
          <cell r="B65" t="str">
            <v>Moral</v>
          </cell>
          <cell r="C65" t="str">
            <v>Olivier Consultoría Fiscal &amp; Gubernamental, S.C.</v>
          </cell>
          <cell r="D65" t="str">
            <v>José Vicente Pineda Rodríguez</v>
          </cell>
        </row>
        <row r="66">
          <cell r="A66" t="str">
            <v>ASP-106/19</v>
          </cell>
          <cell r="B66" t="str">
            <v>Fisica</v>
          </cell>
          <cell r="C66" t="str">
            <v>n/a</v>
          </cell>
          <cell r="D66" t="str">
            <v>Jorge Aguilar Domínguez</v>
          </cell>
        </row>
        <row r="67">
          <cell r="A67" t="str">
            <v>ASP-109/19</v>
          </cell>
          <cell r="B67" t="str">
            <v>Moral</v>
          </cell>
          <cell r="C67" t="str">
            <v>AUDYC Consultores, S.C.</v>
          </cell>
          <cell r="D67" t="str">
            <v>Constantino Castillo Castillo</v>
          </cell>
        </row>
        <row r="68">
          <cell r="A68" t="str">
            <v>ASP-111/19</v>
          </cell>
          <cell r="B68" t="str">
            <v>Fisica</v>
          </cell>
          <cell r="C68" t="str">
            <v>n/a</v>
          </cell>
          <cell r="D68" t="str">
            <v>Ana Ruth Ramírez Torres</v>
          </cell>
        </row>
        <row r="69">
          <cell r="A69" t="str">
            <v>ASP-114/19</v>
          </cell>
          <cell r="B69" t="str">
            <v>Fisica</v>
          </cell>
          <cell r="C69" t="str">
            <v>n/a</v>
          </cell>
          <cell r="D69" t="str">
            <v>Juan Nerio Muñoz</v>
          </cell>
        </row>
        <row r="70">
          <cell r="A70" t="str">
            <v>ASP-116/19</v>
          </cell>
          <cell r="B70" t="str">
            <v>Fisica</v>
          </cell>
          <cell r="C70" t="str">
            <v>n/a</v>
          </cell>
          <cell r="D70" t="str">
            <v>Manuel Cruz Zepeda</v>
          </cell>
        </row>
        <row r="71">
          <cell r="A71" t="str">
            <v>ASP-118/19</v>
          </cell>
          <cell r="B71" t="str">
            <v>Fisica</v>
          </cell>
          <cell r="C71" t="str">
            <v>n/a</v>
          </cell>
          <cell r="D71" t="str">
            <v>Pablo Moro Álvarez</v>
          </cell>
        </row>
        <row r="72">
          <cell r="A72" t="str">
            <v>ASP-126/19</v>
          </cell>
          <cell r="B72" t="str">
            <v>Fisica</v>
          </cell>
          <cell r="C72" t="str">
            <v>n/a</v>
          </cell>
          <cell r="D72" t="str">
            <v>María de Jesús Rodríguez Campos</v>
          </cell>
        </row>
        <row r="73">
          <cell r="A73" t="str">
            <v>ASP-129/19</v>
          </cell>
          <cell r="B73" t="str">
            <v>Fisica</v>
          </cell>
          <cell r="C73" t="str">
            <v>n/a</v>
          </cell>
          <cell r="D73" t="str">
            <v>Javier Aguilar Pérez</v>
          </cell>
        </row>
        <row r="74">
          <cell r="A74" t="str">
            <v>ASP-130/19</v>
          </cell>
          <cell r="B74" t="str">
            <v>Fisica</v>
          </cell>
          <cell r="C74" t="str">
            <v>n/a</v>
          </cell>
          <cell r="D74" t="str">
            <v>José Carlos Vélez González</v>
          </cell>
        </row>
        <row r="75">
          <cell r="A75" t="str">
            <v>ASP-136/19</v>
          </cell>
          <cell r="B75" t="str">
            <v>Fisica</v>
          </cell>
          <cell r="C75" t="str">
            <v>n/a</v>
          </cell>
          <cell r="D75" t="str">
            <v>César García Martínez</v>
          </cell>
        </row>
        <row r="76">
          <cell r="A76" t="str">
            <v>ASP-137/19</v>
          </cell>
          <cell r="B76" t="str">
            <v>Moral</v>
          </cell>
          <cell r="C76" t="str">
            <v>AYE Corporativo Fiscal, S.C.</v>
          </cell>
          <cell r="D76" t="str">
            <v>Agustín Grijalva Hernández</v>
          </cell>
        </row>
        <row r="77">
          <cell r="A77" t="str">
            <v>ASP-142/19</v>
          </cell>
          <cell r="B77" t="str">
            <v>Moral</v>
          </cell>
          <cell r="C77" t="str">
            <v>A&amp;CEM, S.C.</v>
          </cell>
          <cell r="D77" t="str">
            <v>José Luis Medina Castillo y/o Margarito Gil González Techalotzi</v>
          </cell>
        </row>
        <row r="78">
          <cell r="A78" t="str">
            <v>ASP-143/19</v>
          </cell>
          <cell r="B78" t="str">
            <v>Fisica</v>
          </cell>
          <cell r="C78" t="str">
            <v>n/a</v>
          </cell>
          <cell r="D78" t="str">
            <v>Beatriz Ivonne Amaro Zárate</v>
          </cell>
        </row>
        <row r="79">
          <cell r="A79" t="str">
            <v>ASP-144/19</v>
          </cell>
          <cell r="B79" t="str">
            <v>Moral</v>
          </cell>
          <cell r="C79" t="str">
            <v>DECA NASSER. S.C.</v>
          </cell>
          <cell r="D79" t="str">
            <v>David Estrada Chan</v>
          </cell>
        </row>
        <row r="80">
          <cell r="A80" t="str">
            <v>ASP-145/19</v>
          </cell>
          <cell r="B80" t="str">
            <v>Moral</v>
          </cell>
          <cell r="C80" t="str">
            <v>FATES Consulting, S.C.</v>
          </cell>
          <cell r="D80" t="str">
            <v>Francisco José Olvera Fonseca</v>
          </cell>
        </row>
        <row r="81">
          <cell r="A81" t="str">
            <v>ASP-153/19</v>
          </cell>
          <cell r="B81" t="str">
            <v>Fisica</v>
          </cell>
          <cell r="C81" t="str">
            <v>n/a</v>
          </cell>
          <cell r="D81" t="str">
            <v>Corina Ramírez Rodríguez</v>
          </cell>
        </row>
        <row r="82">
          <cell r="A82" t="str">
            <v>ASP-158/19</v>
          </cell>
          <cell r="B82" t="str">
            <v>Moral</v>
          </cell>
          <cell r="C82" t="str">
            <v>Despacho Integral de Contadores Asociados, S.C.</v>
          </cell>
          <cell r="D82" t="str">
            <v>Adán Espinosa Ugarte</v>
          </cell>
        </row>
        <row r="83">
          <cell r="A83" t="str">
            <v>ASP-159/19</v>
          </cell>
          <cell r="B83" t="str">
            <v>Moral</v>
          </cell>
          <cell r="C83" t="str">
            <v>Especialistas en Valuación ITP, S.C.</v>
          </cell>
          <cell r="D83" t="str">
            <v>Jesús Idelfonso Burgos Bastarrachea</v>
          </cell>
        </row>
        <row r="84">
          <cell r="A84" t="str">
            <v>ASP-162/19</v>
          </cell>
          <cell r="B84" t="str">
            <v>Moral</v>
          </cell>
          <cell r="C84" t="str">
            <v>Centro de Servicios Fiscales y Consultoría Gubernamental, S.A. de C.V.</v>
          </cell>
          <cell r="D84" t="str">
            <v>Juan Manuel Maldonado Calderón</v>
          </cell>
        </row>
        <row r="85">
          <cell r="A85" t="str">
            <v>ASP-164/19</v>
          </cell>
          <cell r="B85" t="str">
            <v>Moral</v>
          </cell>
          <cell r="C85" t="str">
            <v>Consultoría Fiscal Contadores Públicos y Auditores, S.C.</v>
          </cell>
          <cell r="D85" t="str">
            <v>José Cirio Hernández Munguía</v>
          </cell>
        </row>
        <row r="86">
          <cell r="A86" t="str">
            <v>ASP-165/19</v>
          </cell>
          <cell r="B86" t="str">
            <v>Fisica</v>
          </cell>
          <cell r="C86" t="str">
            <v>n/a</v>
          </cell>
          <cell r="D86" t="str">
            <v>José Luis Pérez Nájera</v>
          </cell>
        </row>
        <row r="87">
          <cell r="A87" t="str">
            <v>ASP-166/19</v>
          </cell>
          <cell r="B87" t="str">
            <v>Moral</v>
          </cell>
          <cell r="C87" t="str">
            <v>Corporativo de Asesoría Normativa y Construcciones, S.A. de C.V.</v>
          </cell>
          <cell r="D87" t="str">
            <v>Rafael Meza Baena</v>
          </cell>
        </row>
        <row r="88">
          <cell r="A88" t="str">
            <v>ASP-167/19</v>
          </cell>
          <cell r="B88" t="str">
            <v>Moral</v>
          </cell>
          <cell r="C88" t="str">
            <v>Grupo Consultor SIGE, S.C.</v>
          </cell>
          <cell r="D88" t="str">
            <v>Luz María López Flores</v>
          </cell>
        </row>
        <row r="89">
          <cell r="A89" t="str">
            <v>ASP-168/19</v>
          </cell>
          <cell r="B89" t="str">
            <v>Moral</v>
          </cell>
          <cell r="C89" t="str">
            <v>MV Consejeros, S.A. de C.V.</v>
          </cell>
          <cell r="D89" t="str">
            <v>Saúl Mercado Monrroy</v>
          </cell>
        </row>
        <row r="90">
          <cell r="A90" t="str">
            <v>ASP-169/19</v>
          </cell>
          <cell r="B90" t="str">
            <v>Fisica</v>
          </cell>
          <cell r="C90" t="str">
            <v>n/a</v>
          </cell>
          <cell r="D90" t="str">
            <v>Hugo Jorge Pérez García</v>
          </cell>
        </row>
        <row r="91">
          <cell r="A91" t="str">
            <v>ASP-170/19</v>
          </cell>
          <cell r="B91" t="str">
            <v>Moral</v>
          </cell>
          <cell r="C91" t="str">
            <v>ARH Soluciones de Gobierno, S.C.</v>
          </cell>
          <cell r="D91" t="str">
            <v>Ricardo Martínez Macías</v>
          </cell>
        </row>
        <row r="92">
          <cell r="A92" t="str">
            <v>ASP-171/19</v>
          </cell>
          <cell r="B92" t="str">
            <v>Fisica</v>
          </cell>
          <cell r="C92" t="str">
            <v>n/a</v>
          </cell>
          <cell r="D92" t="str">
            <v>José Gonzalo Escobar Mancilla</v>
          </cell>
        </row>
        <row r="93">
          <cell r="A93" t="str">
            <v>ASP-172/19</v>
          </cell>
          <cell r="B93" t="str">
            <v>Moral</v>
          </cell>
          <cell r="C93" t="str">
            <v>Dinorín Zerón y Cía., S.C.</v>
          </cell>
          <cell r="D93" t="str">
            <v>Juan Francisco Dinorín Zerón</v>
          </cell>
        </row>
        <row r="94">
          <cell r="A94" t="str">
            <v>ASP-173/19</v>
          </cell>
          <cell r="B94" t="str">
            <v>Moral</v>
          </cell>
          <cell r="C94" t="str">
            <v>AJ COORPORATIVO CONSULTORES EMPRESARIALES Y DE GOBIERNO, S.C.</v>
          </cell>
          <cell r="D94" t="str">
            <v>J. Concepción Barragán Larios</v>
          </cell>
        </row>
        <row r="95">
          <cell r="A95" t="str">
            <v>ASP-174/19</v>
          </cell>
          <cell r="B95" t="str">
            <v>Moral</v>
          </cell>
          <cell r="C95" t="str">
            <v>Barreda Vázquez y Asociados, S.C.</v>
          </cell>
          <cell r="D95" t="str">
            <v>Ricardo Barreda Vázquez</v>
          </cell>
        </row>
        <row r="96">
          <cell r="A96" t="str">
            <v>ASP-175/19</v>
          </cell>
          <cell r="B96" t="str">
            <v>Moral</v>
          </cell>
          <cell r="C96" t="str">
            <v>Servicios Profesionales Administrativos y de Calidad, S.C.</v>
          </cell>
          <cell r="D96" t="str">
            <v>Ezequiel Vásquez Ángel</v>
          </cell>
        </row>
        <row r="97">
          <cell r="A97" t="str">
            <v>ASP-176/19</v>
          </cell>
          <cell r="B97" t="str">
            <v>Fisica</v>
          </cell>
          <cell r="C97" t="str">
            <v>n/a</v>
          </cell>
          <cell r="D97" t="str">
            <v>Jacobo Stefanoni Salvador</v>
          </cell>
        </row>
        <row r="98">
          <cell r="A98" t="str">
            <v>ASP-177/19</v>
          </cell>
          <cell r="B98" t="str">
            <v>Moral</v>
          </cell>
          <cell r="C98" t="str">
            <v>Grupo JUS, S.C.</v>
          </cell>
          <cell r="D98" t="str">
            <v>José Francisco Romero Pacheco</v>
          </cell>
        </row>
        <row r="99">
          <cell r="A99" t="str">
            <v>ASP-178/19</v>
          </cell>
          <cell r="B99" t="str">
            <v>Moral</v>
          </cell>
          <cell r="C99" t="str">
            <v>JA Valladares y Asociados, S.C.</v>
          </cell>
          <cell r="D99" t="str">
            <v>Jorge Alberto Valladares Hernández</v>
          </cell>
        </row>
        <row r="100">
          <cell r="A100" t="str">
            <v>ASP-179/19</v>
          </cell>
          <cell r="B100" t="str">
            <v>Moral</v>
          </cell>
          <cell r="C100" t="str">
            <v>Del Barrio y Cía., S.C.</v>
          </cell>
          <cell r="D100" t="str">
            <v>Luis González Ortega</v>
          </cell>
        </row>
        <row r="101">
          <cell r="A101" t="str">
            <v>ASP-180/19</v>
          </cell>
          <cell r="B101" t="str">
            <v>Fisica</v>
          </cell>
          <cell r="C101" t="str">
            <v>n/a</v>
          </cell>
          <cell r="D101" t="str">
            <v>Flavio José Manuel Hernández Gamboa</v>
          </cell>
        </row>
        <row r="102">
          <cell r="A102" t="str">
            <v>ASP-181/19</v>
          </cell>
          <cell r="B102" t="str">
            <v>Fisica</v>
          </cell>
          <cell r="C102" t="str">
            <v>n/a</v>
          </cell>
          <cell r="D102" t="str">
            <v>José Gustavo Martínez Luna</v>
          </cell>
        </row>
        <row r="103">
          <cell r="A103" t="str">
            <v>ASP-182/19</v>
          </cell>
          <cell r="B103" t="str">
            <v>Moral</v>
          </cell>
          <cell r="C103" t="str">
            <v>L &amp; A Corporative Consultans, S.C.</v>
          </cell>
          <cell r="D103" t="str">
            <v>Javier Corona Sierra</v>
          </cell>
        </row>
        <row r="104">
          <cell r="A104" t="str">
            <v>ASP-183/19</v>
          </cell>
          <cell r="B104" t="str">
            <v>Moral</v>
          </cell>
          <cell r="C104" t="str">
            <v>Martínez Rubí Contadores Públicos, S.C.</v>
          </cell>
          <cell r="D104" t="str">
            <v>José de Jesús Arturo Martínez Hernández</v>
          </cell>
        </row>
        <row r="105">
          <cell r="A105" t="str">
            <v>ASP-184/19</v>
          </cell>
          <cell r="B105" t="str">
            <v>Moral</v>
          </cell>
          <cell r="C105" t="str">
            <v>Soluciones Profesionales Modernas, S.C.</v>
          </cell>
          <cell r="D105" t="str">
            <v>Antonio Sánchez López</v>
          </cell>
        </row>
        <row r="106">
          <cell r="A106" t="str">
            <v>ASP-185/19</v>
          </cell>
          <cell r="B106" t="str">
            <v>Fisica</v>
          </cell>
          <cell r="C106" t="str">
            <v>n/a</v>
          </cell>
          <cell r="D106" t="str">
            <v>Fabián Peztaña Notario</v>
          </cell>
        </row>
        <row r="107">
          <cell r="A107" t="str">
            <v>ASP-186/19</v>
          </cell>
          <cell r="B107" t="str">
            <v>Fisica</v>
          </cell>
          <cell r="C107" t="str">
            <v>n/a</v>
          </cell>
          <cell r="D107" t="str">
            <v>José Luis Castolo Cortés</v>
          </cell>
        </row>
      </sheetData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es"/>
      <sheetName val="Concepto"/>
      <sheetName val="Cruces"/>
      <sheetName val="CatEdoFin"/>
      <sheetName val="CatEntes"/>
    </sheetNames>
    <sheetDataSet>
      <sheetData sheetId="0" refreshError="1"/>
      <sheetData sheetId="1">
        <row r="5">
          <cell r="A5" t="str">
            <v>ID</v>
          </cell>
          <cell r="B5" t="str">
            <v>Ejercicio</v>
          </cell>
          <cell r="C5" t="str">
            <v>CveEnte</v>
          </cell>
          <cell r="D5" t="str">
            <v>CatRubroId</v>
          </cell>
          <cell r="E5" t="str">
            <v>CatDocumentoId</v>
          </cell>
          <cell r="F5" t="str">
            <v>EdoFin</v>
          </cell>
          <cell r="K5" t="str">
            <v>Concepto</v>
          </cell>
          <cell r="L5" t="str">
            <v>TipoOperacion</v>
          </cell>
          <cell r="P5" t="str">
            <v>ValorComparado1</v>
          </cell>
          <cell r="Q5" t="str">
            <v>ValorComparado2</v>
          </cell>
          <cell r="R5" t="str">
            <v>ValorComparado3</v>
          </cell>
          <cell r="S5" t="str">
            <v>Referencia1</v>
          </cell>
          <cell r="T5" t="str">
            <v>Referencia2</v>
          </cell>
          <cell r="U5" t="str">
            <v>Referencia3</v>
          </cell>
          <cell r="V5" t="str">
            <v>Referencia4</v>
          </cell>
          <cell r="W5" t="str">
            <v>Referencia5</v>
          </cell>
          <cell r="X5" t="str">
            <v>Referencia6</v>
          </cell>
        </row>
        <row r="6">
          <cell r="A6" t="str">
            <v>D01-R000</v>
          </cell>
          <cell r="B6">
            <v>2019</v>
          </cell>
          <cell r="C6" t="str">
            <v>190101</v>
          </cell>
          <cell r="D6" t="str">
            <v>R000</v>
          </cell>
          <cell r="E6" t="str">
            <v>D01</v>
          </cell>
          <cell r="F6" t="str">
            <v>Estado de Situación Financiera</v>
          </cell>
          <cell r="K6" t="str">
            <v>CONCEPTO</v>
          </cell>
          <cell r="L6" t="str">
            <v>Referencia</v>
          </cell>
          <cell r="S6">
            <v>2019</v>
          </cell>
          <cell r="T6">
            <v>2018</v>
          </cell>
        </row>
        <row r="7">
          <cell r="A7" t="str">
            <v>D01-R001</v>
          </cell>
          <cell r="B7">
            <v>2019</v>
          </cell>
          <cell r="C7" t="str">
            <v>190101</v>
          </cell>
          <cell r="D7" t="str">
            <v>R001</v>
          </cell>
          <cell r="E7" t="str">
            <v>D01</v>
          </cell>
          <cell r="F7" t="str">
            <v>Estado de Situación Financiera</v>
          </cell>
          <cell r="K7" t="str">
            <v>ACTIVO</v>
          </cell>
          <cell r="L7" t="str">
            <v>Título</v>
          </cell>
        </row>
        <row r="8">
          <cell r="A8" t="str">
            <v>D01-R002</v>
          </cell>
          <cell r="B8">
            <v>2019</v>
          </cell>
          <cell r="C8" t="str">
            <v>190101</v>
          </cell>
          <cell r="D8" t="str">
            <v>R002</v>
          </cell>
          <cell r="E8" t="str">
            <v>D01</v>
          </cell>
          <cell r="F8" t="str">
            <v>Estado de Situación Financiera</v>
          </cell>
          <cell r="K8" t="str">
            <v>Activo Circulante</v>
          </cell>
          <cell r="L8" t="str">
            <v>Subtítulo</v>
          </cell>
        </row>
        <row r="9">
          <cell r="A9" t="str">
            <v>D01-R003</v>
          </cell>
          <cell r="B9">
            <v>2019</v>
          </cell>
          <cell r="C9" t="str">
            <v>190101</v>
          </cell>
          <cell r="D9" t="str">
            <v>R003</v>
          </cell>
          <cell r="E9" t="str">
            <v>D01</v>
          </cell>
          <cell r="F9" t="str">
            <v>Estado de Situación Financiera</v>
          </cell>
          <cell r="K9" t="str">
            <v>Efectivo y equivalentes</v>
          </cell>
          <cell r="L9" t="str">
            <v>Saldo</v>
          </cell>
          <cell r="P9">
            <v>1709703359.8099999</v>
          </cell>
          <cell r="Q9">
            <v>825920840.74000001</v>
          </cell>
          <cell r="S9">
            <v>1709703359.8099999</v>
          </cell>
          <cell r="T9">
            <v>825920840.74000001</v>
          </cell>
        </row>
        <row r="10">
          <cell r="A10" t="str">
            <v>D01-R004</v>
          </cell>
          <cell r="B10">
            <v>2019</v>
          </cell>
          <cell r="C10" t="str">
            <v>190101</v>
          </cell>
          <cell r="D10" t="str">
            <v>R004</v>
          </cell>
          <cell r="E10" t="str">
            <v>D01</v>
          </cell>
          <cell r="F10" t="str">
            <v>Estado de Situación Financiera</v>
          </cell>
          <cell r="K10" t="str">
            <v xml:space="preserve">Derechos a Recibir Efectivo o Equivalentes_x000D_
</v>
          </cell>
          <cell r="L10" t="str">
            <v>Saldo</v>
          </cell>
          <cell r="P10">
            <v>5844843.7199999997</v>
          </cell>
          <cell r="S10">
            <v>5844843.7199999997</v>
          </cell>
          <cell r="T10">
            <v>9928870.6999999993</v>
          </cell>
        </row>
        <row r="11">
          <cell r="A11" t="str">
            <v>D01-R005</v>
          </cell>
          <cell r="B11">
            <v>2019</v>
          </cell>
          <cell r="C11" t="str">
            <v>190101</v>
          </cell>
          <cell r="D11" t="str">
            <v>R005</v>
          </cell>
          <cell r="E11" t="str">
            <v>D01</v>
          </cell>
          <cell r="F11" t="str">
            <v>Estado de Situación Financiera</v>
          </cell>
          <cell r="K11" t="str">
            <v>Derechos a Recibir Bienes o Servicios</v>
          </cell>
          <cell r="L11" t="str">
            <v>Saldo</v>
          </cell>
          <cell r="P11">
            <v>41204840.82</v>
          </cell>
          <cell r="S11">
            <v>41204840.82</v>
          </cell>
          <cell r="T11">
            <v>10327260.91</v>
          </cell>
        </row>
        <row r="12">
          <cell r="A12" t="str">
            <v>D01-R006</v>
          </cell>
          <cell r="B12">
            <v>2019</v>
          </cell>
          <cell r="C12" t="str">
            <v>190101</v>
          </cell>
          <cell r="D12" t="str">
            <v>R006</v>
          </cell>
          <cell r="E12" t="str">
            <v>D01</v>
          </cell>
          <cell r="F12" t="str">
            <v>Estado de Situación Financiera</v>
          </cell>
          <cell r="K12" t="str">
            <v>Inventarios</v>
          </cell>
          <cell r="L12" t="str">
            <v>Saldo</v>
          </cell>
          <cell r="P12">
            <v>0</v>
          </cell>
        </row>
        <row r="13">
          <cell r="A13" t="str">
            <v>D01-R007</v>
          </cell>
          <cell r="B13">
            <v>2019</v>
          </cell>
          <cell r="C13" t="str">
            <v>190101</v>
          </cell>
          <cell r="D13" t="str">
            <v>R007</v>
          </cell>
          <cell r="E13" t="str">
            <v>D01</v>
          </cell>
          <cell r="F13" t="str">
            <v>Estado de Situación Financiera</v>
          </cell>
          <cell r="K13" t="str">
            <v>Almacenes</v>
          </cell>
          <cell r="L13" t="str">
            <v>Saldo</v>
          </cell>
          <cell r="P13">
            <v>16842198.559999999</v>
          </cell>
          <cell r="S13">
            <v>16842198.559999999</v>
          </cell>
          <cell r="T13">
            <v>1702625.85</v>
          </cell>
        </row>
        <row r="14">
          <cell r="A14" t="str">
            <v>D01-R008</v>
          </cell>
          <cell r="B14">
            <v>2019</v>
          </cell>
          <cell r="C14" t="str">
            <v>190101</v>
          </cell>
          <cell r="D14" t="str">
            <v>R008</v>
          </cell>
          <cell r="E14" t="str">
            <v>D01</v>
          </cell>
          <cell r="F14" t="str">
            <v>Estado de Situación Financiera</v>
          </cell>
          <cell r="K14" t="str">
            <v>Estimación por Pérdida o Deterioro de Activos Circulantes</v>
          </cell>
          <cell r="L14" t="str">
            <v>Saldo</v>
          </cell>
          <cell r="P14">
            <v>0</v>
          </cell>
        </row>
        <row r="15">
          <cell r="A15" t="str">
            <v>D01-R009</v>
          </cell>
          <cell r="B15">
            <v>2019</v>
          </cell>
          <cell r="C15" t="str">
            <v>190101</v>
          </cell>
          <cell r="D15" t="str">
            <v>R009</v>
          </cell>
          <cell r="E15" t="str">
            <v>D01</v>
          </cell>
          <cell r="F15" t="str">
            <v>Estado de Situación Financiera</v>
          </cell>
          <cell r="K15" t="str">
            <v>Otros Activos Circulantes</v>
          </cell>
          <cell r="L15" t="str">
            <v>Saldo</v>
          </cell>
          <cell r="P15">
            <v>25900000</v>
          </cell>
          <cell r="S15">
            <v>25900000</v>
          </cell>
          <cell r="T15">
            <v>25900000</v>
          </cell>
        </row>
        <row r="16">
          <cell r="A16" t="str">
            <v>D01-R010</v>
          </cell>
          <cell r="B16">
            <v>2019</v>
          </cell>
          <cell r="C16" t="str">
            <v>190101</v>
          </cell>
          <cell r="D16" t="str">
            <v>R010</v>
          </cell>
          <cell r="E16" t="str">
            <v>D01</v>
          </cell>
          <cell r="F16" t="str">
            <v>Estado de Situación Financiera</v>
          </cell>
          <cell r="K16" t="str">
            <v>Total de Activos Circulantes</v>
          </cell>
          <cell r="L16" t="str">
            <v>Subtotal</v>
          </cell>
          <cell r="S16">
            <v>1799495242.9099998</v>
          </cell>
          <cell r="T16">
            <v>873779598.20000005</v>
          </cell>
        </row>
        <row r="17">
          <cell r="A17" t="str">
            <v>D01-R011</v>
          </cell>
          <cell r="B17">
            <v>2019</v>
          </cell>
          <cell r="C17" t="str">
            <v>190101</v>
          </cell>
          <cell r="D17" t="str">
            <v>R011</v>
          </cell>
          <cell r="E17" t="str">
            <v>D01</v>
          </cell>
          <cell r="F17" t="str">
            <v>Estado de Situación Financiera</v>
          </cell>
          <cell r="K17" t="str">
            <v>Activo No Circulante</v>
          </cell>
          <cell r="L17" t="str">
            <v>Subtítulo</v>
          </cell>
        </row>
        <row r="18">
          <cell r="A18" t="str">
            <v>D01-R012</v>
          </cell>
          <cell r="B18">
            <v>2019</v>
          </cell>
          <cell r="C18" t="str">
            <v>190101</v>
          </cell>
          <cell r="D18" t="str">
            <v>R012</v>
          </cell>
          <cell r="E18" t="str">
            <v>D01</v>
          </cell>
          <cell r="F18" t="str">
            <v>Estado de Situación Financiera</v>
          </cell>
          <cell r="K18" t="str">
            <v>Inversiones Financieras a Largo Plazo</v>
          </cell>
          <cell r="L18" t="str">
            <v>Saldo</v>
          </cell>
          <cell r="P18">
            <v>5223898.42</v>
          </cell>
          <cell r="S18">
            <v>5223898.42</v>
          </cell>
          <cell r="T18">
            <v>4739313.0999999996</v>
          </cell>
        </row>
        <row r="19">
          <cell r="A19" t="str">
            <v>D01-R013</v>
          </cell>
          <cell r="B19">
            <v>2019</v>
          </cell>
          <cell r="C19" t="str">
            <v>190101</v>
          </cell>
          <cell r="D19" t="str">
            <v>R013</v>
          </cell>
          <cell r="E19" t="str">
            <v>D01</v>
          </cell>
          <cell r="F19" t="str">
            <v>Estado de Situación Financiera</v>
          </cell>
          <cell r="K19" t="str">
            <v>Derechos a Recibir Efectivo o Equivalentes a Largo Plazo</v>
          </cell>
          <cell r="L19" t="str">
            <v>Saldo</v>
          </cell>
          <cell r="P19">
            <v>0</v>
          </cell>
        </row>
        <row r="20">
          <cell r="A20" t="str">
            <v>D01-R014</v>
          </cell>
          <cell r="B20">
            <v>2019</v>
          </cell>
          <cell r="C20" t="str">
            <v>190101</v>
          </cell>
          <cell r="D20" t="str">
            <v>R014</v>
          </cell>
          <cell r="E20" t="str">
            <v>D01</v>
          </cell>
          <cell r="F20" t="str">
            <v>Estado de Situación Financiera</v>
          </cell>
          <cell r="K20" t="str">
            <v>Bienes Inmuebles, Infraestructura y Construcciones en Proceso</v>
          </cell>
          <cell r="L20" t="str">
            <v>Saldo</v>
          </cell>
          <cell r="P20">
            <v>7499921577.2600002</v>
          </cell>
          <cell r="S20">
            <v>7499921577.2600002</v>
          </cell>
          <cell r="T20">
            <v>6815360676.5200005</v>
          </cell>
        </row>
        <row r="21">
          <cell r="A21" t="str">
            <v>D01-R015</v>
          </cell>
          <cell r="B21">
            <v>2019</v>
          </cell>
          <cell r="C21" t="str">
            <v>190101</v>
          </cell>
          <cell r="D21" t="str">
            <v>R015</v>
          </cell>
          <cell r="E21" t="str">
            <v>D01</v>
          </cell>
          <cell r="F21" t="str">
            <v>Estado de Situación Financiera</v>
          </cell>
          <cell r="K21" t="str">
            <v>Bienes Muebles</v>
          </cell>
          <cell r="L21" t="str">
            <v>Saldo</v>
          </cell>
          <cell r="P21">
            <v>1172988889.0599999</v>
          </cell>
          <cell r="S21">
            <v>1172988889.0599999</v>
          </cell>
          <cell r="T21">
            <v>987417374.80999994</v>
          </cell>
        </row>
        <row r="22">
          <cell r="A22" t="str">
            <v>D01-R016</v>
          </cell>
          <cell r="B22">
            <v>2019</v>
          </cell>
          <cell r="C22" t="str">
            <v>190101</v>
          </cell>
          <cell r="D22" t="str">
            <v>R016</v>
          </cell>
          <cell r="E22" t="str">
            <v>D01</v>
          </cell>
          <cell r="F22" t="str">
            <v>Estado de Situación Financiera</v>
          </cell>
          <cell r="K22" t="str">
            <v>Activos Intangibles</v>
          </cell>
          <cell r="L22" t="str">
            <v>Saldo</v>
          </cell>
          <cell r="P22">
            <v>35730021.18</v>
          </cell>
          <cell r="S22">
            <v>35730021.18</v>
          </cell>
          <cell r="T22">
            <v>35005021.18</v>
          </cell>
        </row>
        <row r="23">
          <cell r="A23" t="str">
            <v>D01-R017</v>
          </cell>
          <cell r="B23">
            <v>2019</v>
          </cell>
          <cell r="C23" t="str">
            <v>190101</v>
          </cell>
          <cell r="D23" t="str">
            <v>R017</v>
          </cell>
          <cell r="E23" t="str">
            <v>D01</v>
          </cell>
          <cell r="F23" t="str">
            <v>Estado de Situación Financiera</v>
          </cell>
          <cell r="K23" t="str">
            <v>Depreciación, Deterioro y Amortización Acumulada de Bienes</v>
          </cell>
          <cell r="L23" t="str">
            <v>Saldo</v>
          </cell>
          <cell r="P23">
            <v>-379315790.19</v>
          </cell>
          <cell r="S23">
            <v>-379315790.19</v>
          </cell>
          <cell r="T23">
            <v>-253179414.56</v>
          </cell>
        </row>
        <row r="24">
          <cell r="A24" t="str">
            <v>D01-R018</v>
          </cell>
          <cell r="B24">
            <v>2019</v>
          </cell>
          <cell r="C24" t="str">
            <v>190101</v>
          </cell>
          <cell r="D24" t="str">
            <v>R018</v>
          </cell>
          <cell r="E24" t="str">
            <v>D01</v>
          </cell>
          <cell r="F24" t="str">
            <v>Estado de Situación Financiera</v>
          </cell>
          <cell r="K24" t="str">
            <v>Activos Diferidos</v>
          </cell>
          <cell r="L24" t="str">
            <v>Saldo</v>
          </cell>
          <cell r="P24">
            <v>0</v>
          </cell>
        </row>
        <row r="25">
          <cell r="A25" t="str">
            <v>D01-R019</v>
          </cell>
          <cell r="B25">
            <v>2019</v>
          </cell>
          <cell r="C25" t="str">
            <v>190101</v>
          </cell>
          <cell r="D25" t="str">
            <v>R019</v>
          </cell>
          <cell r="E25" t="str">
            <v>D01</v>
          </cell>
          <cell r="F25" t="str">
            <v>Estado de Situación Financiera</v>
          </cell>
          <cell r="K25" t="str">
            <v>Estimación por Pérdida o Deterioro de Activos no Circulantes</v>
          </cell>
          <cell r="L25" t="str">
            <v>Saldo</v>
          </cell>
          <cell r="P25">
            <v>0</v>
          </cell>
        </row>
        <row r="26">
          <cell r="A26" t="str">
            <v>D01-R020</v>
          </cell>
          <cell r="B26">
            <v>2019</v>
          </cell>
          <cell r="C26" t="str">
            <v>190101</v>
          </cell>
          <cell r="D26" t="str">
            <v>R020</v>
          </cell>
          <cell r="E26" t="str">
            <v>D01</v>
          </cell>
          <cell r="F26" t="str">
            <v>Estado de Situación Financiera</v>
          </cell>
          <cell r="K26" t="str">
            <v>Otros Activos No Ciculantes</v>
          </cell>
          <cell r="L26" t="str">
            <v>Saldo</v>
          </cell>
          <cell r="P26">
            <v>0</v>
          </cell>
        </row>
        <row r="27">
          <cell r="A27" t="str">
            <v>D01-R021</v>
          </cell>
          <cell r="B27">
            <v>2019</v>
          </cell>
          <cell r="C27" t="str">
            <v>190101</v>
          </cell>
          <cell r="D27" t="str">
            <v>R021</v>
          </cell>
          <cell r="E27" t="str">
            <v>D01</v>
          </cell>
          <cell r="F27" t="str">
            <v>Estado de Situación Financiera</v>
          </cell>
          <cell r="K27" t="str">
            <v>Total de Activos No Circulantes</v>
          </cell>
          <cell r="L27" t="str">
            <v>Subtotal</v>
          </cell>
          <cell r="S27">
            <v>8334548595.7300005</v>
          </cell>
          <cell r="T27">
            <v>7589342971.0500002</v>
          </cell>
        </row>
        <row r="28">
          <cell r="A28" t="str">
            <v>D01-R022</v>
          </cell>
          <cell r="B28">
            <v>2019</v>
          </cell>
          <cell r="C28" t="str">
            <v>190101</v>
          </cell>
          <cell r="D28" t="str">
            <v>R022</v>
          </cell>
          <cell r="E28" t="str">
            <v>D01</v>
          </cell>
          <cell r="F28" t="str">
            <v>Estado de Situación Financiera</v>
          </cell>
          <cell r="K28" t="str">
            <v>Total del Activo</v>
          </cell>
          <cell r="L28" t="str">
            <v>Total</v>
          </cell>
          <cell r="P28">
            <v>10134043838.639999</v>
          </cell>
          <cell r="S28">
            <v>10134043838.639999</v>
          </cell>
          <cell r="T28">
            <v>8463122569.25</v>
          </cell>
        </row>
        <row r="29">
          <cell r="A29" t="str">
            <v>D01-R023</v>
          </cell>
          <cell r="B29">
            <v>2019</v>
          </cell>
          <cell r="C29" t="str">
            <v>190101</v>
          </cell>
          <cell r="D29" t="str">
            <v>R023</v>
          </cell>
          <cell r="E29" t="str">
            <v>D01</v>
          </cell>
          <cell r="F29" t="str">
            <v>Estado de Situación Financiera</v>
          </cell>
          <cell r="K29" t="str">
            <v>PASIVO</v>
          </cell>
          <cell r="L29" t="str">
            <v>Título</v>
          </cell>
        </row>
        <row r="30">
          <cell r="A30" t="str">
            <v>D01-R024</v>
          </cell>
          <cell r="B30">
            <v>2019</v>
          </cell>
          <cell r="C30" t="str">
            <v>190101</v>
          </cell>
          <cell r="D30" t="str">
            <v>R024</v>
          </cell>
          <cell r="E30" t="str">
            <v>D01</v>
          </cell>
          <cell r="F30" t="str">
            <v>Estado de Situación Financiera</v>
          </cell>
          <cell r="K30" t="str">
            <v>Pasivo Circulante</v>
          </cell>
          <cell r="L30" t="str">
            <v>Subtítulo</v>
          </cell>
        </row>
        <row r="31">
          <cell r="A31" t="str">
            <v>D01-R025</v>
          </cell>
          <cell r="B31">
            <v>2019</v>
          </cell>
          <cell r="C31" t="str">
            <v>190101</v>
          </cell>
          <cell r="D31" t="str">
            <v>R025</v>
          </cell>
          <cell r="E31" t="str">
            <v>D01</v>
          </cell>
          <cell r="F31" t="str">
            <v>Estado de Situación Financiera</v>
          </cell>
          <cell r="K31" t="str">
            <v>Cuentas por Pagar a Corto Plazo</v>
          </cell>
          <cell r="L31" t="str">
            <v>Saldo</v>
          </cell>
          <cell r="S31">
            <v>132172811.47</v>
          </cell>
          <cell r="T31">
            <v>112272162.53</v>
          </cell>
        </row>
        <row r="32">
          <cell r="A32" t="str">
            <v>D01-R026</v>
          </cell>
          <cell r="B32">
            <v>2019</v>
          </cell>
          <cell r="C32" t="str">
            <v>190101</v>
          </cell>
          <cell r="D32" t="str">
            <v>R026</v>
          </cell>
          <cell r="E32" t="str">
            <v>D01</v>
          </cell>
          <cell r="F32" t="str">
            <v>Estado de Situación Financiera</v>
          </cell>
          <cell r="K32" t="str">
            <v>Documentos por Pagar a Corto Plazo</v>
          </cell>
          <cell r="L32" t="str">
            <v>Saldo</v>
          </cell>
        </row>
        <row r="33">
          <cell r="A33" t="str">
            <v>D01-R027</v>
          </cell>
          <cell r="B33">
            <v>2019</v>
          </cell>
          <cell r="C33" t="str">
            <v>190101</v>
          </cell>
          <cell r="D33" t="str">
            <v>R027</v>
          </cell>
          <cell r="E33" t="str">
            <v>D01</v>
          </cell>
          <cell r="F33" t="str">
            <v>Estado de Situación Financiera</v>
          </cell>
          <cell r="K33" t="str">
            <v>Porción a Corto Plazo de la Deuda Pública a Largo Plazo</v>
          </cell>
          <cell r="L33" t="str">
            <v>Saldo</v>
          </cell>
        </row>
        <row r="34">
          <cell r="A34" t="str">
            <v>D01-R028</v>
          </cell>
          <cell r="B34">
            <v>2019</v>
          </cell>
          <cell r="C34" t="str">
            <v>190101</v>
          </cell>
          <cell r="D34" t="str">
            <v>R028</v>
          </cell>
          <cell r="E34" t="str">
            <v>D01</v>
          </cell>
          <cell r="F34" t="str">
            <v>Estado de Situación Financiera</v>
          </cell>
          <cell r="K34" t="str">
            <v>Títulos y Valores a Corto Plazo</v>
          </cell>
          <cell r="L34" t="str">
            <v>Saldo</v>
          </cell>
        </row>
        <row r="35">
          <cell r="A35" t="str">
            <v>D01-R029</v>
          </cell>
          <cell r="B35">
            <v>2019</v>
          </cell>
          <cell r="C35" t="str">
            <v>190101</v>
          </cell>
          <cell r="D35" t="str">
            <v>R029</v>
          </cell>
          <cell r="E35" t="str">
            <v>D01</v>
          </cell>
          <cell r="F35" t="str">
            <v>Estado de Situación Financiera</v>
          </cell>
          <cell r="K35" t="str">
            <v>Pasivos Diferidos a Corto Plazo</v>
          </cell>
          <cell r="L35" t="str">
            <v>Saldo</v>
          </cell>
        </row>
        <row r="36">
          <cell r="A36" t="str">
            <v>D01-R030</v>
          </cell>
          <cell r="B36">
            <v>2019</v>
          </cell>
          <cell r="C36" t="str">
            <v>190101</v>
          </cell>
          <cell r="D36" t="str">
            <v>R030</v>
          </cell>
          <cell r="E36" t="str">
            <v>D01</v>
          </cell>
          <cell r="F36" t="str">
            <v>Estado de Situación Financiera</v>
          </cell>
          <cell r="K36" t="str">
            <v>Fondos y Bienes de Terceros en Garantía y/o Administración a Corto Plazo</v>
          </cell>
          <cell r="L36" t="str">
            <v>Saldo</v>
          </cell>
          <cell r="T36">
            <v>6281397.4500000002</v>
          </cell>
        </row>
        <row r="37">
          <cell r="A37" t="str">
            <v>D01-R031</v>
          </cell>
          <cell r="B37">
            <v>2019</v>
          </cell>
          <cell r="C37" t="str">
            <v>190101</v>
          </cell>
          <cell r="D37" t="str">
            <v>R031</v>
          </cell>
          <cell r="E37" t="str">
            <v>D01</v>
          </cell>
          <cell r="F37" t="str">
            <v>Estado de Situación Financiera</v>
          </cell>
          <cell r="K37" t="str">
            <v>Provisiones a Corto Plazo</v>
          </cell>
          <cell r="L37" t="str">
            <v>Saldo</v>
          </cell>
        </row>
        <row r="38">
          <cell r="A38" t="str">
            <v>D01-R032</v>
          </cell>
          <cell r="B38">
            <v>2019</v>
          </cell>
          <cell r="C38" t="str">
            <v>190101</v>
          </cell>
          <cell r="D38" t="str">
            <v>R032</v>
          </cell>
          <cell r="E38" t="str">
            <v>D01</v>
          </cell>
          <cell r="F38" t="str">
            <v>Estado de Situación Financiera</v>
          </cell>
          <cell r="K38" t="str">
            <v>Otros Pasivos a Corto Plazo</v>
          </cell>
          <cell r="L38" t="str">
            <v>Saldo</v>
          </cell>
          <cell r="S38">
            <v>608939.35</v>
          </cell>
          <cell r="T38">
            <v>626693.64</v>
          </cell>
        </row>
        <row r="39">
          <cell r="A39" t="str">
            <v>D01-R033</v>
          </cell>
          <cell r="B39">
            <v>2019</v>
          </cell>
          <cell r="C39" t="str">
            <v>190101</v>
          </cell>
          <cell r="D39" t="str">
            <v>R033</v>
          </cell>
          <cell r="E39" t="str">
            <v>D01</v>
          </cell>
          <cell r="F39" t="str">
            <v>Estado de Situación Financiera</v>
          </cell>
          <cell r="K39" t="str">
            <v>Total de Pasivos Circulantes</v>
          </cell>
          <cell r="L39" t="str">
            <v>Subtotal</v>
          </cell>
          <cell r="S39">
            <v>132781750.81999999</v>
          </cell>
          <cell r="T39">
            <v>119180253.62</v>
          </cell>
        </row>
        <row r="40">
          <cell r="A40" t="str">
            <v>D01-R034</v>
          </cell>
          <cell r="B40">
            <v>2019</v>
          </cell>
          <cell r="C40" t="str">
            <v>190101</v>
          </cell>
          <cell r="D40" t="str">
            <v>R034</v>
          </cell>
          <cell r="E40" t="str">
            <v>D01</v>
          </cell>
          <cell r="F40" t="str">
            <v>Estado de Situación Financiera</v>
          </cell>
          <cell r="K40" t="str">
            <v>Pasivo No Circulante</v>
          </cell>
          <cell r="L40" t="str">
            <v>Título</v>
          </cell>
        </row>
        <row r="41">
          <cell r="A41" t="str">
            <v>D01-R035</v>
          </cell>
          <cell r="B41">
            <v>2019</v>
          </cell>
          <cell r="C41" t="str">
            <v>190101</v>
          </cell>
          <cell r="D41" t="str">
            <v>R035</v>
          </cell>
          <cell r="E41" t="str">
            <v>D01</v>
          </cell>
          <cell r="F41" t="str">
            <v>Estado de Situación Financiera</v>
          </cell>
          <cell r="K41" t="str">
            <v>Cuentas por Pagar a Largo Plazo</v>
          </cell>
          <cell r="L41" t="str">
            <v>Saldo</v>
          </cell>
          <cell r="S41">
            <v>26792557.82</v>
          </cell>
          <cell r="T41">
            <v>26792557.82</v>
          </cell>
        </row>
        <row r="42">
          <cell r="A42" t="str">
            <v>D01-R036</v>
          </cell>
          <cell r="B42">
            <v>2019</v>
          </cell>
          <cell r="C42" t="str">
            <v>190101</v>
          </cell>
          <cell r="D42" t="str">
            <v>R036</v>
          </cell>
          <cell r="E42" t="str">
            <v>D01</v>
          </cell>
          <cell r="F42" t="str">
            <v>Estado de Situación Financiera</v>
          </cell>
          <cell r="K42" t="str">
            <v>Documentos por Pagar a Largo Plazo</v>
          </cell>
          <cell r="L42" t="str">
            <v>Saldo</v>
          </cell>
        </row>
        <row r="43">
          <cell r="A43" t="str">
            <v>D01-R037</v>
          </cell>
          <cell r="B43">
            <v>2019</v>
          </cell>
          <cell r="C43" t="str">
            <v>190101</v>
          </cell>
          <cell r="D43" t="str">
            <v>R037</v>
          </cell>
          <cell r="E43" t="str">
            <v>D01</v>
          </cell>
          <cell r="F43" t="str">
            <v>Estado de Situación Financiera</v>
          </cell>
          <cell r="K43" t="str">
            <v>Deuda Pública a Largo Plazo</v>
          </cell>
          <cell r="L43" t="str">
            <v>Saldo</v>
          </cell>
          <cell r="S43">
            <v>125750364.56</v>
          </cell>
          <cell r="T43">
            <v>218966617.68000001</v>
          </cell>
        </row>
        <row r="44">
          <cell r="A44" t="str">
            <v>D01-R038</v>
          </cell>
          <cell r="B44">
            <v>2019</v>
          </cell>
          <cell r="C44" t="str">
            <v>190101</v>
          </cell>
          <cell r="D44" t="str">
            <v>R038</v>
          </cell>
          <cell r="E44" t="str">
            <v>D01</v>
          </cell>
          <cell r="F44" t="str">
            <v>Estado de Situación Financiera</v>
          </cell>
          <cell r="K44" t="str">
            <v>Pasivos Diferidos a Largo Plazo</v>
          </cell>
          <cell r="L44" t="str">
            <v>Saldo</v>
          </cell>
        </row>
        <row r="45">
          <cell r="A45" t="str">
            <v>D01-R039</v>
          </cell>
          <cell r="B45">
            <v>2019</v>
          </cell>
          <cell r="C45" t="str">
            <v>190101</v>
          </cell>
          <cell r="D45" t="str">
            <v>R039</v>
          </cell>
          <cell r="E45" t="str">
            <v>D01</v>
          </cell>
          <cell r="F45" t="str">
            <v>Estado de Situación Financiera</v>
          </cell>
          <cell r="K45" t="str">
            <v>Fondos y Bienes de Terceros en Garantía y/o en Administración a Largo Plazo</v>
          </cell>
          <cell r="L45" t="str">
            <v>Saldo</v>
          </cell>
        </row>
        <row r="46">
          <cell r="A46" t="str">
            <v>D01-R040</v>
          </cell>
          <cell r="B46">
            <v>2019</v>
          </cell>
          <cell r="C46" t="str">
            <v>190101</v>
          </cell>
          <cell r="D46" t="str">
            <v>R040</v>
          </cell>
          <cell r="E46" t="str">
            <v>D01</v>
          </cell>
          <cell r="F46" t="str">
            <v>Estado de Situación Financiera</v>
          </cell>
          <cell r="K46" t="str">
            <v>Provisiones a Largo Plazo</v>
          </cell>
          <cell r="L46" t="str">
            <v>Saldo</v>
          </cell>
        </row>
        <row r="47">
          <cell r="A47" t="str">
            <v>D01-R041</v>
          </cell>
          <cell r="B47">
            <v>2019</v>
          </cell>
          <cell r="C47" t="str">
            <v>190101</v>
          </cell>
          <cell r="D47" t="str">
            <v>R041</v>
          </cell>
          <cell r="E47" t="str">
            <v>D01</v>
          </cell>
          <cell r="F47" t="str">
            <v>Estado de Situación Financiera</v>
          </cell>
          <cell r="K47" t="str">
            <v>Total de Pasivos No Circulantes</v>
          </cell>
          <cell r="L47" t="str">
            <v>Subtotal</v>
          </cell>
          <cell r="S47">
            <v>152542922.38</v>
          </cell>
          <cell r="T47">
            <v>245759175.5</v>
          </cell>
        </row>
        <row r="48">
          <cell r="A48" t="str">
            <v>D01-R042</v>
          </cell>
          <cell r="B48">
            <v>2019</v>
          </cell>
          <cell r="C48" t="str">
            <v>190101</v>
          </cell>
          <cell r="D48" t="str">
            <v>R042</v>
          </cell>
          <cell r="E48" t="str">
            <v>D01</v>
          </cell>
          <cell r="F48" t="str">
            <v>Estado de Situación Financiera</v>
          </cell>
          <cell r="K48" t="str">
            <v>Total del Pasivo</v>
          </cell>
          <cell r="L48" t="str">
            <v>Total</v>
          </cell>
          <cell r="P48">
            <v>364939429.12</v>
          </cell>
          <cell r="Q48">
            <v>285324673.19999999</v>
          </cell>
          <cell r="S48">
            <v>285324673.19999999</v>
          </cell>
          <cell r="T48">
            <v>364939429.12</v>
          </cell>
        </row>
        <row r="49">
          <cell r="A49" t="str">
            <v>D01-R043</v>
          </cell>
          <cell r="B49">
            <v>2019</v>
          </cell>
          <cell r="C49" t="str">
            <v>190101</v>
          </cell>
          <cell r="D49" t="str">
            <v>R043</v>
          </cell>
          <cell r="E49" t="str">
            <v>D01</v>
          </cell>
          <cell r="F49" t="str">
            <v>Estado de Situación Financiera</v>
          </cell>
          <cell r="K49" t="str">
            <v>PATRIMONIO</v>
          </cell>
          <cell r="L49" t="str">
            <v>Título</v>
          </cell>
        </row>
        <row r="50">
          <cell r="A50" t="str">
            <v>D01-R044</v>
          </cell>
          <cell r="B50">
            <v>2019</v>
          </cell>
          <cell r="C50" t="str">
            <v>190101</v>
          </cell>
          <cell r="D50" t="str">
            <v>R044</v>
          </cell>
          <cell r="E50" t="str">
            <v>D01</v>
          </cell>
          <cell r="F50" t="str">
            <v>Estado de Situación Financiera</v>
          </cell>
          <cell r="K50" t="str">
            <v>Hacienda Pública/Patrimonio Contribuido</v>
          </cell>
          <cell r="L50" t="str">
            <v>Subtotal</v>
          </cell>
          <cell r="P50">
            <v>6998277181.1800003</v>
          </cell>
          <cell r="Q50">
            <v>7528466533.5100002</v>
          </cell>
          <cell r="S50">
            <v>7528466533.5100002</v>
          </cell>
          <cell r="T50">
            <v>6998277181.1800003</v>
          </cell>
        </row>
        <row r="51">
          <cell r="A51" t="str">
            <v>D01-R045</v>
          </cell>
          <cell r="B51">
            <v>2019</v>
          </cell>
          <cell r="C51" t="str">
            <v>190101</v>
          </cell>
          <cell r="D51" t="str">
            <v>R045</v>
          </cell>
          <cell r="E51" t="str">
            <v>D01</v>
          </cell>
          <cell r="F51" t="str">
            <v>Estado de Situación Financiera</v>
          </cell>
          <cell r="K51" t="str">
            <v>Aportaciones</v>
          </cell>
          <cell r="L51" t="str">
            <v>Saldo</v>
          </cell>
        </row>
        <row r="52">
          <cell r="A52" t="str">
            <v>D01-R046</v>
          </cell>
          <cell r="B52">
            <v>2019</v>
          </cell>
          <cell r="C52" t="str">
            <v>190101</v>
          </cell>
          <cell r="D52" t="str">
            <v>R046</v>
          </cell>
          <cell r="E52" t="str">
            <v>D01</v>
          </cell>
          <cell r="F52" t="str">
            <v>Estado de Situación Financiera</v>
          </cell>
          <cell r="K52" t="str">
            <v>Donaciones de Capital</v>
          </cell>
          <cell r="L52" t="str">
            <v>Saldo</v>
          </cell>
        </row>
        <row r="53">
          <cell r="A53" t="str">
            <v>D01-R047</v>
          </cell>
          <cell r="B53">
            <v>2019</v>
          </cell>
          <cell r="C53" t="str">
            <v>190101</v>
          </cell>
          <cell r="D53" t="str">
            <v>R047</v>
          </cell>
          <cell r="E53" t="str">
            <v>D01</v>
          </cell>
          <cell r="F53" t="str">
            <v>Estado de Situación Financiera</v>
          </cell>
          <cell r="K53" t="str">
            <v>Actualización de la Hacienda Pública/Patrimonio</v>
          </cell>
          <cell r="L53" t="str">
            <v>Saldo</v>
          </cell>
          <cell r="S53">
            <v>7528466533.5100002</v>
          </cell>
          <cell r="T53">
            <v>6998277181.1800003</v>
          </cell>
        </row>
        <row r="54">
          <cell r="A54" t="str">
            <v>D01-R048</v>
          </cell>
          <cell r="B54">
            <v>2019</v>
          </cell>
          <cell r="C54" t="str">
            <v>190101</v>
          </cell>
          <cell r="D54" t="str">
            <v>R048</v>
          </cell>
          <cell r="E54" t="str">
            <v>D01</v>
          </cell>
          <cell r="F54" t="str">
            <v>Estado de Situación Financiera</v>
          </cell>
          <cell r="K54" t="str">
            <v>Hacienda Pública/Patrimonio Generado</v>
          </cell>
          <cell r="L54" t="str">
            <v>Subtotal</v>
          </cell>
          <cell r="S54">
            <v>2320252631.9299998</v>
          </cell>
          <cell r="T54">
            <v>1099905958.95</v>
          </cell>
        </row>
        <row r="55">
          <cell r="A55" t="str">
            <v>D01-R049</v>
          </cell>
          <cell r="B55">
            <v>2019</v>
          </cell>
          <cell r="C55" t="str">
            <v>190101</v>
          </cell>
          <cell r="D55" t="str">
            <v>R049</v>
          </cell>
          <cell r="E55" t="str">
            <v>D01</v>
          </cell>
          <cell r="F55" t="str">
            <v>Estado de Situación Financiera</v>
          </cell>
          <cell r="K55" t="str">
            <v>Resultados del Ejercicio (Ahorro/ Desahorro)</v>
          </cell>
          <cell r="L55" t="str">
            <v>Saldo</v>
          </cell>
          <cell r="P55">
            <v>1248990593.25</v>
          </cell>
          <cell r="S55">
            <v>1248990593.25</v>
          </cell>
          <cell r="T55">
            <v>114992155.45999999</v>
          </cell>
        </row>
        <row r="56">
          <cell r="A56" t="str">
            <v>D01-R050</v>
          </cell>
          <cell r="B56">
            <v>2019</v>
          </cell>
          <cell r="C56" t="str">
            <v>190101</v>
          </cell>
          <cell r="D56" t="str">
            <v>R050</v>
          </cell>
          <cell r="E56" t="str">
            <v>D01</v>
          </cell>
          <cell r="F56" t="str">
            <v>Estado de Situación Financiera</v>
          </cell>
          <cell r="K56" t="str">
            <v>Resultados de Ejercicios Anteriores</v>
          </cell>
          <cell r="L56" t="str">
            <v>Saldo</v>
          </cell>
          <cell r="S56">
            <v>1071262038.6799999</v>
          </cell>
          <cell r="T56">
            <v>984913803.49000001</v>
          </cell>
        </row>
        <row r="57">
          <cell r="A57" t="str">
            <v>D01-R051</v>
          </cell>
          <cell r="B57">
            <v>2019</v>
          </cell>
          <cell r="C57" t="str">
            <v>190101</v>
          </cell>
          <cell r="D57" t="str">
            <v>R051</v>
          </cell>
          <cell r="E57" t="str">
            <v>D01</v>
          </cell>
          <cell r="F57" t="str">
            <v>Estado de Situación Financiera</v>
          </cell>
          <cell r="K57" t="str">
            <v>Revalúos</v>
          </cell>
          <cell r="L57" t="str">
            <v>Saldo</v>
          </cell>
        </row>
        <row r="58">
          <cell r="A58" t="str">
            <v>D01-R052</v>
          </cell>
          <cell r="B58">
            <v>2019</v>
          </cell>
          <cell r="C58" t="str">
            <v>190101</v>
          </cell>
          <cell r="D58" t="str">
            <v>R052</v>
          </cell>
          <cell r="E58" t="str">
            <v>D01</v>
          </cell>
          <cell r="F58" t="str">
            <v>Estado de Situación Financiera</v>
          </cell>
          <cell r="K58" t="str">
            <v>Reservas</v>
          </cell>
          <cell r="L58" t="str">
            <v>Saldo</v>
          </cell>
        </row>
        <row r="59">
          <cell r="A59" t="str">
            <v>D01-R053</v>
          </cell>
          <cell r="B59">
            <v>2019</v>
          </cell>
          <cell r="C59" t="str">
            <v>190101</v>
          </cell>
          <cell r="D59" t="str">
            <v>R053</v>
          </cell>
          <cell r="E59" t="str">
            <v>D01</v>
          </cell>
          <cell r="F59" t="str">
            <v>Estado de Situación Financiera</v>
          </cell>
          <cell r="K59" t="str">
            <v>Rectificaciones de Resultados de Ejercicios Anteriores</v>
          </cell>
          <cell r="L59" t="str">
            <v>Saldo</v>
          </cell>
        </row>
        <row r="60">
          <cell r="A60" t="str">
            <v>D01-R054</v>
          </cell>
          <cell r="B60">
            <v>2019</v>
          </cell>
          <cell r="C60" t="str">
            <v>190101</v>
          </cell>
          <cell r="D60" t="str">
            <v>R054</v>
          </cell>
          <cell r="E60" t="str">
            <v>D01</v>
          </cell>
          <cell r="F60" t="str">
            <v>Estado de Situación Financiera</v>
          </cell>
          <cell r="K60" t="str">
            <v>Exceso o Insuficiencia en la Actualización de la Hacienda Pública/Patrimonio</v>
          </cell>
          <cell r="L60" t="str">
            <v>Subtotal</v>
          </cell>
          <cell r="S60">
            <v>0</v>
          </cell>
          <cell r="T60">
            <v>0</v>
          </cell>
        </row>
        <row r="61">
          <cell r="A61" t="str">
            <v>D01-R055</v>
          </cell>
          <cell r="B61">
            <v>2019</v>
          </cell>
          <cell r="C61" t="str">
            <v>190101</v>
          </cell>
          <cell r="D61" t="str">
            <v>R055</v>
          </cell>
          <cell r="E61" t="str">
            <v>D01</v>
          </cell>
          <cell r="F61" t="str">
            <v>Estado de Situación Financiera</v>
          </cell>
          <cell r="K61" t="str">
            <v>Resultado por Posición Monetaria</v>
          </cell>
          <cell r="L61" t="str">
            <v>Saldo</v>
          </cell>
        </row>
        <row r="62">
          <cell r="A62" t="str">
            <v>D01-R056</v>
          </cell>
          <cell r="B62">
            <v>2019</v>
          </cell>
          <cell r="C62" t="str">
            <v>190101</v>
          </cell>
          <cell r="D62" t="str">
            <v>R056</v>
          </cell>
          <cell r="E62" t="str">
            <v>D01</v>
          </cell>
          <cell r="F62" t="str">
            <v>Estado de Situación Financiera</v>
          </cell>
          <cell r="K62" t="str">
            <v>Resultado por Tenencia de Activos no Monetarios</v>
          </cell>
          <cell r="L62" t="str">
            <v>Saldo</v>
          </cell>
        </row>
        <row r="63">
          <cell r="A63" t="str">
            <v>D01-R057</v>
          </cell>
          <cell r="B63">
            <v>2019</v>
          </cell>
          <cell r="C63" t="str">
            <v>190101</v>
          </cell>
          <cell r="D63" t="str">
            <v>R057</v>
          </cell>
          <cell r="E63" t="str">
            <v>D01</v>
          </cell>
          <cell r="F63" t="str">
            <v>Estado de Situación Financiera</v>
          </cell>
          <cell r="K63" t="str">
            <v>Total Hacienda Pública/Patrimonio</v>
          </cell>
          <cell r="L63" t="str">
            <v>Total</v>
          </cell>
          <cell r="S63">
            <v>9848719165.4400005</v>
          </cell>
          <cell r="T63">
            <v>8098183140.1300001</v>
          </cell>
        </row>
        <row r="64">
          <cell r="A64" t="str">
            <v>D01-R058</v>
          </cell>
          <cell r="B64">
            <v>2019</v>
          </cell>
          <cell r="C64" t="str">
            <v>190101</v>
          </cell>
          <cell r="D64" t="str">
            <v>R058</v>
          </cell>
          <cell r="E64" t="str">
            <v>D01</v>
          </cell>
          <cell r="F64" t="str">
            <v>Estado de Situación Financiera</v>
          </cell>
          <cell r="K64" t="str">
            <v>Total del Pasivo y Hacienda Pública/Patrimonio</v>
          </cell>
          <cell r="L64" t="str">
            <v>Total</v>
          </cell>
          <cell r="P64">
            <v>10134043838.640001</v>
          </cell>
          <cell r="S64">
            <v>10134043838.640001</v>
          </cell>
          <cell r="T64">
            <v>8463122569.25</v>
          </cell>
        </row>
        <row r="65">
          <cell r="A65" t="str">
            <v>D02-R000</v>
          </cell>
          <cell r="B65">
            <v>2019</v>
          </cell>
          <cell r="C65" t="str">
            <v>190101</v>
          </cell>
          <cell r="D65" t="str">
            <v>R000</v>
          </cell>
          <cell r="E65" t="str">
            <v>D02</v>
          </cell>
          <cell r="F65" t="str">
            <v>Estado de Actividades</v>
          </cell>
          <cell r="K65" t="str">
            <v>CONCEPTO</v>
          </cell>
          <cell r="L65" t="str">
            <v>Referencia</v>
          </cell>
          <cell r="S65">
            <v>2019</v>
          </cell>
          <cell r="T65">
            <v>2018</v>
          </cell>
        </row>
        <row r="66">
          <cell r="A66" t="str">
            <v>D02-R001</v>
          </cell>
          <cell r="B66">
            <v>2019</v>
          </cell>
          <cell r="C66" t="str">
            <v>190101</v>
          </cell>
          <cell r="D66" t="str">
            <v>R001</v>
          </cell>
          <cell r="E66" t="str">
            <v>D02</v>
          </cell>
          <cell r="F66" t="str">
            <v>Estado de Actividades</v>
          </cell>
          <cell r="K66" t="str">
            <v>INGRESOS Y OTROS BENEFICIOS</v>
          </cell>
          <cell r="L66" t="str">
            <v>Título</v>
          </cell>
        </row>
        <row r="67">
          <cell r="A67" t="str">
            <v>D02-R002</v>
          </cell>
          <cell r="B67">
            <v>2019</v>
          </cell>
          <cell r="C67" t="str">
            <v>190101</v>
          </cell>
          <cell r="D67" t="str">
            <v>R002</v>
          </cell>
          <cell r="E67" t="str">
            <v>D02</v>
          </cell>
          <cell r="F67" t="str">
            <v>Estado de Actividades</v>
          </cell>
          <cell r="K67" t="str">
            <v>Ingresos de la Gestión</v>
          </cell>
          <cell r="L67" t="str">
            <v>Subtotal</v>
          </cell>
          <cell r="S67">
            <v>1761527789.8800001</v>
          </cell>
          <cell r="T67">
            <v>1756649697.5599999</v>
          </cell>
        </row>
        <row r="68">
          <cell r="A68" t="str">
            <v>D02-R003</v>
          </cell>
          <cell r="B68">
            <v>2019</v>
          </cell>
          <cell r="C68" t="str">
            <v>190101</v>
          </cell>
          <cell r="D68" t="str">
            <v>R003</v>
          </cell>
          <cell r="E68" t="str">
            <v>D02</v>
          </cell>
          <cell r="F68" t="str">
            <v>Estado de Actividades</v>
          </cell>
          <cell r="K68" t="str">
            <v>Impuestos</v>
          </cell>
          <cell r="L68" t="str">
            <v>Saldo</v>
          </cell>
          <cell r="P68">
            <v>1080028092.05</v>
          </cell>
          <cell r="S68">
            <v>1080028092.05</v>
          </cell>
          <cell r="T68">
            <v>1036926776.13</v>
          </cell>
        </row>
        <row r="69">
          <cell r="A69" t="str">
            <v>D02-R004</v>
          </cell>
          <cell r="B69">
            <v>2019</v>
          </cell>
          <cell r="C69" t="str">
            <v>190101</v>
          </cell>
          <cell r="D69" t="str">
            <v>R004</v>
          </cell>
          <cell r="E69" t="str">
            <v>D02</v>
          </cell>
          <cell r="F69" t="str">
            <v>Estado de Actividades</v>
          </cell>
          <cell r="K69" t="str">
            <v>Cuotas y Aportaciones de Seguridad Social</v>
          </cell>
          <cell r="L69" t="str">
            <v>Saldo</v>
          </cell>
          <cell r="P69">
            <v>0</v>
          </cell>
        </row>
        <row r="70">
          <cell r="A70" t="str">
            <v>D02-R005</v>
          </cell>
          <cell r="B70">
            <v>2019</v>
          </cell>
          <cell r="C70" t="str">
            <v>190101</v>
          </cell>
          <cell r="D70" t="str">
            <v>R005</v>
          </cell>
          <cell r="E70" t="str">
            <v>D02</v>
          </cell>
          <cell r="F70" t="str">
            <v>Estado de Actividades</v>
          </cell>
          <cell r="K70" t="str">
            <v>Contribuciones de Mejoras</v>
          </cell>
          <cell r="L70" t="str">
            <v>Saldo</v>
          </cell>
          <cell r="P70">
            <v>1872043.17</v>
          </cell>
          <cell r="S70">
            <v>1872043.17</v>
          </cell>
          <cell r="T70">
            <v>2022288.24</v>
          </cell>
        </row>
        <row r="71">
          <cell r="A71" t="str">
            <v>D02-R006</v>
          </cell>
          <cell r="B71">
            <v>2019</v>
          </cell>
          <cell r="C71" t="str">
            <v>190101</v>
          </cell>
          <cell r="D71" t="str">
            <v>R006</v>
          </cell>
          <cell r="E71" t="str">
            <v>D02</v>
          </cell>
          <cell r="F71" t="str">
            <v>Estado de Actividades</v>
          </cell>
          <cell r="K71" t="str">
            <v>Derechos</v>
          </cell>
          <cell r="L71" t="str">
            <v>Saldo</v>
          </cell>
          <cell r="P71">
            <v>517279359.32999998</v>
          </cell>
          <cell r="S71">
            <v>517279359.32999998</v>
          </cell>
          <cell r="T71">
            <v>555124442.50999999</v>
          </cell>
        </row>
        <row r="72">
          <cell r="A72" t="str">
            <v>D02-R007</v>
          </cell>
          <cell r="B72">
            <v>2019</v>
          </cell>
          <cell r="C72" t="str">
            <v>190101</v>
          </cell>
          <cell r="D72" t="str">
            <v>R007</v>
          </cell>
          <cell r="E72" t="str">
            <v>D02</v>
          </cell>
          <cell r="F72" t="str">
            <v>Estado de Actividades</v>
          </cell>
          <cell r="K72" t="str">
            <v>Productos de Tipo Corriente</v>
          </cell>
          <cell r="L72" t="str">
            <v>Saldo</v>
          </cell>
          <cell r="P72">
            <v>64832656.700000003</v>
          </cell>
          <cell r="S72">
            <v>64832656.700000003</v>
          </cell>
          <cell r="T72">
            <v>47954009.840000004</v>
          </cell>
        </row>
        <row r="73">
          <cell r="A73" t="str">
            <v>D02-R008</v>
          </cell>
          <cell r="B73">
            <v>2019</v>
          </cell>
          <cell r="C73" t="str">
            <v>190101</v>
          </cell>
          <cell r="D73" t="str">
            <v>R008</v>
          </cell>
          <cell r="E73" t="str">
            <v>D02</v>
          </cell>
          <cell r="F73" t="str">
            <v>Estado de Actividades</v>
          </cell>
          <cell r="K73" t="str">
            <v>Aprovechamientos de Tipo Corriente</v>
          </cell>
          <cell r="L73" t="str">
            <v>Saldo</v>
          </cell>
          <cell r="P73">
            <v>97515638.629999995</v>
          </cell>
          <cell r="S73">
            <v>97515638.629999995</v>
          </cell>
          <cell r="T73">
            <v>114622180.84</v>
          </cell>
        </row>
        <row r="74">
          <cell r="A74" t="str">
            <v>D02-R009</v>
          </cell>
          <cell r="B74">
            <v>2019</v>
          </cell>
          <cell r="C74" t="str">
            <v>190101</v>
          </cell>
          <cell r="D74" t="str">
            <v>R009</v>
          </cell>
          <cell r="E74" t="str">
            <v>D02</v>
          </cell>
          <cell r="F74" t="str">
            <v>Estado de Actividades</v>
          </cell>
          <cell r="K74" t="str">
            <v>Ingresos por Venta de Bienes y Servicios</v>
          </cell>
          <cell r="L74" t="str">
            <v>Saldo</v>
          </cell>
          <cell r="P74">
            <v>0</v>
          </cell>
        </row>
        <row r="75">
          <cell r="A75" t="str">
            <v>D02-R010</v>
          </cell>
          <cell r="B75">
            <v>2019</v>
          </cell>
          <cell r="C75" t="str">
            <v>190101</v>
          </cell>
          <cell r="D75" t="str">
            <v>R010</v>
          </cell>
          <cell r="E75" t="str">
            <v>D02</v>
          </cell>
          <cell r="F75" t="str">
            <v>Estado de Actividades</v>
          </cell>
          <cell r="K75" t="str">
            <v>Ingresos no Comprendidos en las Fracciones de la Ley de Ingresos Causados en Ejercicios Fiscales Anteriores Pendientes de Liquidación o Pago</v>
          </cell>
          <cell r="L75" t="str">
            <v>Saldo</v>
          </cell>
        </row>
        <row r="76">
          <cell r="A76" t="str">
            <v>D02-R011</v>
          </cell>
          <cell r="B76">
            <v>2019</v>
          </cell>
          <cell r="C76" t="str">
            <v>190101</v>
          </cell>
          <cell r="D76" t="str">
            <v>R011</v>
          </cell>
          <cell r="E76" t="str">
            <v>D02</v>
          </cell>
          <cell r="F76" t="str">
            <v>Estado de Actividades</v>
          </cell>
          <cell r="K76" t="str">
            <v>Participaciones, Aportaciones, Transferencias, Asignaciones, Subsidios y Otras Ayudas</v>
          </cell>
          <cell r="L76" t="str">
            <v>Subtotal</v>
          </cell>
          <cell r="S76">
            <v>3837526207.0100002</v>
          </cell>
          <cell r="T76">
            <v>3532566124.0100002</v>
          </cell>
        </row>
        <row r="77">
          <cell r="A77" t="str">
            <v>D02-R012</v>
          </cell>
          <cell r="B77">
            <v>2019</v>
          </cell>
          <cell r="C77" t="str">
            <v>190101</v>
          </cell>
          <cell r="D77" t="str">
            <v>R012</v>
          </cell>
          <cell r="E77" t="str">
            <v>D02</v>
          </cell>
          <cell r="F77" t="str">
            <v>Estado de Actividades</v>
          </cell>
          <cell r="K77" t="str">
            <v>Participaciones y Aportaciones</v>
          </cell>
          <cell r="L77" t="str">
            <v>Saldo</v>
          </cell>
          <cell r="P77">
            <v>3837526207.0100002</v>
          </cell>
          <cell r="S77">
            <v>3837526207.0100002</v>
          </cell>
          <cell r="T77">
            <v>3532566124.0100002</v>
          </cell>
        </row>
        <row r="78">
          <cell r="A78" t="str">
            <v>D02-R013</v>
          </cell>
          <cell r="B78">
            <v>2019</v>
          </cell>
          <cell r="C78" t="str">
            <v>190101</v>
          </cell>
          <cell r="D78" t="str">
            <v>R013</v>
          </cell>
          <cell r="E78" t="str">
            <v>D02</v>
          </cell>
          <cell r="F78" t="str">
            <v>Estado de Actividades</v>
          </cell>
          <cell r="K78" t="str">
            <v>Transferencia, Asignaciones, Subsidios y Otras Ayudas</v>
          </cell>
          <cell r="L78" t="str">
            <v>Saldo</v>
          </cell>
          <cell r="P78">
            <v>0</v>
          </cell>
        </row>
        <row r="79">
          <cell r="A79" t="str">
            <v>D02-R014</v>
          </cell>
          <cell r="B79">
            <v>2019</v>
          </cell>
          <cell r="C79" t="str">
            <v>190101</v>
          </cell>
          <cell r="D79" t="str">
            <v>R014</v>
          </cell>
          <cell r="E79" t="str">
            <v>D02</v>
          </cell>
          <cell r="F79" t="str">
            <v>Estado de Actividades</v>
          </cell>
          <cell r="K79" t="str">
            <v>Otros Ingresos y Beneficios</v>
          </cell>
          <cell r="L79" t="str">
            <v>Subtotal</v>
          </cell>
          <cell r="S79">
            <v>145943.59</v>
          </cell>
          <cell r="T79">
            <v>0</v>
          </cell>
        </row>
        <row r="80">
          <cell r="A80" t="str">
            <v>D02-R015</v>
          </cell>
          <cell r="B80">
            <v>2019</v>
          </cell>
          <cell r="C80" t="str">
            <v>190101</v>
          </cell>
          <cell r="D80" t="str">
            <v>R015</v>
          </cell>
          <cell r="E80" t="str">
            <v>D02</v>
          </cell>
          <cell r="F80" t="str">
            <v>Estado de Actividades</v>
          </cell>
          <cell r="K80" t="str">
            <v>Ingresos Financieros</v>
          </cell>
          <cell r="L80" t="str">
            <v>Saldo</v>
          </cell>
          <cell r="P80">
            <v>0</v>
          </cell>
        </row>
        <row r="81">
          <cell r="A81" t="str">
            <v>D02-R016</v>
          </cell>
          <cell r="B81">
            <v>2019</v>
          </cell>
          <cell r="C81" t="str">
            <v>190101</v>
          </cell>
          <cell r="D81" t="str">
            <v>R016</v>
          </cell>
          <cell r="E81" t="str">
            <v>D02</v>
          </cell>
          <cell r="F81" t="str">
            <v>Estado de Actividades</v>
          </cell>
          <cell r="K81" t="str">
            <v>Incremento por Variación de Inventarios</v>
          </cell>
          <cell r="L81" t="str">
            <v>Saldo</v>
          </cell>
        </row>
        <row r="82">
          <cell r="A82" t="str">
            <v>D02-R017</v>
          </cell>
          <cell r="B82">
            <v>2019</v>
          </cell>
          <cell r="C82" t="str">
            <v>190101</v>
          </cell>
          <cell r="D82" t="str">
            <v>R017</v>
          </cell>
          <cell r="E82" t="str">
            <v>D02</v>
          </cell>
          <cell r="F82" t="str">
            <v>Estado de Actividades</v>
          </cell>
          <cell r="K82" t="str">
            <v>Disminución del Exceso de Estimaciones por Pérdida o Deterioro u Obsolescencia</v>
          </cell>
          <cell r="L82" t="str">
            <v>Saldo</v>
          </cell>
        </row>
        <row r="83">
          <cell r="A83" t="str">
            <v>D02-R018</v>
          </cell>
          <cell r="B83">
            <v>2019</v>
          </cell>
          <cell r="C83" t="str">
            <v>190101</v>
          </cell>
          <cell r="D83" t="str">
            <v>R018</v>
          </cell>
          <cell r="E83" t="str">
            <v>D02</v>
          </cell>
          <cell r="F83" t="str">
            <v>Estado de Actividades</v>
          </cell>
          <cell r="K83" t="str">
            <v>Disminución del Exceso de Provisiones</v>
          </cell>
          <cell r="L83" t="str">
            <v>Saldo</v>
          </cell>
        </row>
        <row r="84">
          <cell r="A84" t="str">
            <v>D02-R019</v>
          </cell>
          <cell r="B84">
            <v>2019</v>
          </cell>
          <cell r="C84" t="str">
            <v>190101</v>
          </cell>
          <cell r="D84" t="str">
            <v>R019</v>
          </cell>
          <cell r="E84" t="str">
            <v>D02</v>
          </cell>
          <cell r="F84" t="str">
            <v>Estado de Actividades</v>
          </cell>
          <cell r="K84" t="str">
            <v>Otros Ingresos y Beneficios Varios</v>
          </cell>
          <cell r="L84" t="str">
            <v>Saldo</v>
          </cell>
          <cell r="S84">
            <v>145943.59</v>
          </cell>
        </row>
        <row r="85">
          <cell r="A85" t="str">
            <v>D02-R020</v>
          </cell>
          <cell r="B85">
            <v>2019</v>
          </cell>
          <cell r="C85" t="str">
            <v>190101</v>
          </cell>
          <cell r="D85" t="str">
            <v>R020</v>
          </cell>
          <cell r="E85" t="str">
            <v>D02</v>
          </cell>
          <cell r="F85" t="str">
            <v>Estado de Actividades</v>
          </cell>
          <cell r="K85" t="str">
            <v>Total de Ingresos y Otros Beneficios</v>
          </cell>
          <cell r="L85" t="str">
            <v>Total</v>
          </cell>
          <cell r="P85">
            <v>5599199940.4800005</v>
          </cell>
          <cell r="S85">
            <v>5599199940.4800005</v>
          </cell>
          <cell r="T85">
            <v>5289215821.5699997</v>
          </cell>
        </row>
        <row r="86">
          <cell r="A86" t="str">
            <v>D02-R021</v>
          </cell>
          <cell r="B86">
            <v>2019</v>
          </cell>
          <cell r="C86" t="str">
            <v>190101</v>
          </cell>
          <cell r="D86" t="str">
            <v>R021</v>
          </cell>
          <cell r="E86" t="str">
            <v>D02</v>
          </cell>
          <cell r="F86" t="str">
            <v>Estado de Actividades</v>
          </cell>
          <cell r="K86" t="str">
            <v>INGRESOS Y OTROS BENEFICIOS</v>
          </cell>
          <cell r="L86" t="str">
            <v>Título</v>
          </cell>
        </row>
        <row r="87">
          <cell r="A87" t="str">
            <v>D02-R022</v>
          </cell>
          <cell r="B87">
            <v>2019</v>
          </cell>
          <cell r="C87" t="str">
            <v>190101</v>
          </cell>
          <cell r="D87" t="str">
            <v>R022</v>
          </cell>
          <cell r="E87" t="str">
            <v>D02</v>
          </cell>
          <cell r="F87" t="str">
            <v>Estado de Actividades</v>
          </cell>
          <cell r="K87" t="str">
            <v>GASTOS Y OTRAS PÉRDIDAS</v>
          </cell>
          <cell r="L87" t="str">
            <v>Subtítulo</v>
          </cell>
        </row>
        <row r="88">
          <cell r="A88" t="str">
            <v>D02-R023</v>
          </cell>
          <cell r="B88">
            <v>2019</v>
          </cell>
          <cell r="C88" t="str">
            <v>190101</v>
          </cell>
          <cell r="D88" t="str">
            <v>R023</v>
          </cell>
          <cell r="E88" t="str">
            <v>D02</v>
          </cell>
          <cell r="F88" t="str">
            <v>Estado de Actividades</v>
          </cell>
          <cell r="K88" t="str">
            <v>Gastos de Funcionamiento</v>
          </cell>
          <cell r="L88" t="str">
            <v>Subtotal</v>
          </cell>
          <cell r="S88">
            <v>3119735033.3299999</v>
          </cell>
          <cell r="T88">
            <v>3152079684.0600004</v>
          </cell>
        </row>
        <row r="89">
          <cell r="A89" t="str">
            <v>D02-R024</v>
          </cell>
          <cell r="B89">
            <v>2019</v>
          </cell>
          <cell r="C89" t="str">
            <v>190101</v>
          </cell>
          <cell r="D89" t="str">
            <v>R024</v>
          </cell>
          <cell r="E89" t="str">
            <v>D02</v>
          </cell>
          <cell r="F89" t="str">
            <v>Estado de Actividades</v>
          </cell>
          <cell r="K89" t="str">
            <v>Servicios Personales</v>
          </cell>
          <cell r="L89" t="str">
            <v>Saldo</v>
          </cell>
          <cell r="P89">
            <v>1627659107.8499999</v>
          </cell>
          <cell r="S89">
            <v>1627659107.8499999</v>
          </cell>
          <cell r="T89">
            <v>1556919326.97</v>
          </cell>
        </row>
        <row r="90">
          <cell r="A90" t="str">
            <v>D02-R025</v>
          </cell>
          <cell r="B90">
            <v>2019</v>
          </cell>
          <cell r="C90" t="str">
            <v>190101</v>
          </cell>
          <cell r="D90" t="str">
            <v>R025</v>
          </cell>
          <cell r="E90" t="str">
            <v>D02</v>
          </cell>
          <cell r="F90" t="str">
            <v>Estado de Actividades</v>
          </cell>
          <cell r="K90" t="str">
            <v>Materiales y Suministros</v>
          </cell>
          <cell r="L90" t="str">
            <v>Saldo</v>
          </cell>
          <cell r="P90">
            <v>278653150.00999999</v>
          </cell>
          <cell r="S90">
            <v>278653150.00999999</v>
          </cell>
          <cell r="T90">
            <v>264379409.94999999</v>
          </cell>
        </row>
        <row r="91">
          <cell r="A91" t="str">
            <v>D02-R026</v>
          </cell>
          <cell r="B91">
            <v>2019</v>
          </cell>
          <cell r="C91" t="str">
            <v>190101</v>
          </cell>
          <cell r="D91" t="str">
            <v>R026</v>
          </cell>
          <cell r="E91" t="str">
            <v>D02</v>
          </cell>
          <cell r="F91" t="str">
            <v>Estado de Actividades</v>
          </cell>
          <cell r="K91" t="str">
            <v>Servicios Generales</v>
          </cell>
          <cell r="L91" t="str">
            <v>Saldo</v>
          </cell>
          <cell r="P91">
            <v>1213422775.47</v>
          </cell>
          <cell r="S91">
            <v>1213422775.47</v>
          </cell>
          <cell r="T91">
            <v>1330780947.1400001</v>
          </cell>
        </row>
        <row r="92">
          <cell r="A92" t="str">
            <v>D02-R027</v>
          </cell>
          <cell r="B92">
            <v>2019</v>
          </cell>
          <cell r="C92" t="str">
            <v>190101</v>
          </cell>
          <cell r="D92" t="str">
            <v>R027</v>
          </cell>
          <cell r="E92" t="str">
            <v>D02</v>
          </cell>
          <cell r="F92" t="str">
            <v>Estado de Actividades</v>
          </cell>
          <cell r="K92" t="str">
            <v>Transferencia, Asignaciones, Subsidios y Otras Ayudas</v>
          </cell>
          <cell r="L92" t="str">
            <v>Subtotal</v>
          </cell>
          <cell r="S92">
            <v>971716725.63999999</v>
          </cell>
          <cell r="T92">
            <v>974479980.88999987</v>
          </cell>
        </row>
        <row r="93">
          <cell r="A93" t="str">
            <v>D02-R028</v>
          </cell>
          <cell r="B93">
            <v>2019</v>
          </cell>
          <cell r="C93" t="str">
            <v>190101</v>
          </cell>
          <cell r="D93" t="str">
            <v>R028</v>
          </cell>
          <cell r="E93" t="str">
            <v>D02</v>
          </cell>
          <cell r="F93" t="str">
            <v>Estado de Actividades</v>
          </cell>
          <cell r="K93" t="str">
            <v>Transferencias Internas y Asignaciones al Sector Público</v>
          </cell>
          <cell r="L93" t="str">
            <v>Saldo</v>
          </cell>
          <cell r="P93">
            <v>651867382.14999998</v>
          </cell>
          <cell r="S93">
            <v>651867382.14999998</v>
          </cell>
          <cell r="T93">
            <v>580603970.41999996</v>
          </cell>
        </row>
        <row r="94">
          <cell r="A94" t="str">
            <v>D02-R029</v>
          </cell>
          <cell r="B94">
            <v>2019</v>
          </cell>
          <cell r="C94" t="str">
            <v>190101</v>
          </cell>
          <cell r="D94" t="str">
            <v>R029</v>
          </cell>
          <cell r="E94" t="str">
            <v>D02</v>
          </cell>
          <cell r="F94" t="str">
            <v>Estado de Actividades</v>
          </cell>
          <cell r="K94" t="str">
            <v>Transferencias al Resto del Sector Público</v>
          </cell>
          <cell r="L94" t="str">
            <v>Saldo</v>
          </cell>
          <cell r="P94">
            <v>21672744.27</v>
          </cell>
          <cell r="S94">
            <v>21672744.27</v>
          </cell>
          <cell r="T94">
            <v>62269417</v>
          </cell>
        </row>
        <row r="95">
          <cell r="A95" t="str">
            <v>D02-R030</v>
          </cell>
          <cell r="B95">
            <v>2019</v>
          </cell>
          <cell r="C95" t="str">
            <v>190101</v>
          </cell>
          <cell r="D95" t="str">
            <v>R030</v>
          </cell>
          <cell r="E95" t="str">
            <v>D02</v>
          </cell>
          <cell r="F95" t="str">
            <v>Estado de Actividades</v>
          </cell>
          <cell r="K95" t="str">
            <v>Subsidios y Subvenciones</v>
          </cell>
          <cell r="L95" t="str">
            <v>Saldo</v>
          </cell>
          <cell r="P95">
            <v>32681896.07</v>
          </cell>
          <cell r="S95">
            <v>32681896.07</v>
          </cell>
          <cell r="T95">
            <v>26620000</v>
          </cell>
        </row>
        <row r="96">
          <cell r="A96" t="str">
            <v>D02-R031</v>
          </cell>
          <cell r="B96">
            <v>2019</v>
          </cell>
          <cell r="C96" t="str">
            <v>190101</v>
          </cell>
          <cell r="D96" t="str">
            <v>R031</v>
          </cell>
          <cell r="E96" t="str">
            <v>D02</v>
          </cell>
          <cell r="F96" t="str">
            <v>Estado de Actividades</v>
          </cell>
          <cell r="K96" t="str">
            <v>Ayudas Sociales</v>
          </cell>
          <cell r="L96" t="str">
            <v>Saldo</v>
          </cell>
          <cell r="P96">
            <v>264844188.65000001</v>
          </cell>
          <cell r="S96">
            <v>264844188.65000001</v>
          </cell>
          <cell r="T96">
            <v>303360812.92000002</v>
          </cell>
        </row>
        <row r="97">
          <cell r="A97" t="str">
            <v>D02-R032</v>
          </cell>
          <cell r="B97">
            <v>2019</v>
          </cell>
          <cell r="C97" t="str">
            <v>190101</v>
          </cell>
          <cell r="D97" t="str">
            <v>R032</v>
          </cell>
          <cell r="E97" t="str">
            <v>D02</v>
          </cell>
          <cell r="F97" t="str">
            <v>Estado de Actividades</v>
          </cell>
          <cell r="K97" t="str">
            <v>Pensiones y Jubilaciones</v>
          </cell>
          <cell r="L97" t="str">
            <v>Saldo</v>
          </cell>
          <cell r="P97">
            <v>0</v>
          </cell>
        </row>
        <row r="98">
          <cell r="A98" t="str">
            <v>D02-R033</v>
          </cell>
          <cell r="B98">
            <v>2019</v>
          </cell>
          <cell r="C98" t="str">
            <v>190101</v>
          </cell>
          <cell r="D98" t="str">
            <v>R033</v>
          </cell>
          <cell r="E98" t="str">
            <v>D02</v>
          </cell>
          <cell r="F98" t="str">
            <v>Estado de Actividades</v>
          </cell>
          <cell r="K98" t="str">
            <v>Transferencias a Fideicomisos, Mandatos y Contratos Análogos</v>
          </cell>
          <cell r="L98" t="str">
            <v>Saldo</v>
          </cell>
          <cell r="P98">
            <v>0</v>
          </cell>
        </row>
        <row r="99">
          <cell r="A99" t="str">
            <v>D02-R034</v>
          </cell>
          <cell r="B99">
            <v>2019</v>
          </cell>
          <cell r="C99" t="str">
            <v>190101</v>
          </cell>
          <cell r="D99" t="str">
            <v>R034</v>
          </cell>
          <cell r="E99" t="str">
            <v>D02</v>
          </cell>
          <cell r="F99" t="str">
            <v>Estado de Actividades</v>
          </cell>
          <cell r="K99" t="str">
            <v>Transferencias a la Seguridad Social</v>
          </cell>
          <cell r="L99" t="str">
            <v>Saldo</v>
          </cell>
          <cell r="P99">
            <v>0</v>
          </cell>
        </row>
        <row r="100">
          <cell r="A100" t="str">
            <v>D02-R035</v>
          </cell>
          <cell r="B100">
            <v>2019</v>
          </cell>
          <cell r="C100" t="str">
            <v>190101</v>
          </cell>
          <cell r="D100" t="str">
            <v>R035</v>
          </cell>
          <cell r="E100" t="str">
            <v>D02</v>
          </cell>
          <cell r="F100" t="str">
            <v>Estado de Actividades</v>
          </cell>
          <cell r="K100" t="str">
            <v>Donativos</v>
          </cell>
          <cell r="L100" t="str">
            <v>Saldo</v>
          </cell>
          <cell r="P100">
            <v>0</v>
          </cell>
        </row>
        <row r="101">
          <cell r="A101" t="str">
            <v>D02-R036</v>
          </cell>
          <cell r="B101">
            <v>2019</v>
          </cell>
          <cell r="C101" t="str">
            <v>190101</v>
          </cell>
          <cell r="D101" t="str">
            <v>R036</v>
          </cell>
          <cell r="E101" t="str">
            <v>D02</v>
          </cell>
          <cell r="F101" t="str">
            <v>Estado de Actividades</v>
          </cell>
          <cell r="K101" t="str">
            <v>Transferencias al Exterior</v>
          </cell>
          <cell r="L101" t="str">
            <v>Saldo</v>
          </cell>
          <cell r="P101">
            <v>650514.5</v>
          </cell>
          <cell r="S101">
            <v>650514.5</v>
          </cell>
          <cell r="T101">
            <v>1625780.55</v>
          </cell>
        </row>
        <row r="102">
          <cell r="A102" t="str">
            <v>D02-R037</v>
          </cell>
          <cell r="B102">
            <v>2019</v>
          </cell>
          <cell r="C102" t="str">
            <v>190101</v>
          </cell>
          <cell r="D102" t="str">
            <v>R037</v>
          </cell>
          <cell r="E102" t="str">
            <v>D02</v>
          </cell>
          <cell r="F102" t="str">
            <v>Estado de Actividades</v>
          </cell>
          <cell r="K102" t="str">
            <v>Participaciones y Aportaciones</v>
          </cell>
          <cell r="L102" t="str">
            <v>Subtotal</v>
          </cell>
          <cell r="S102">
            <v>4944456.92</v>
          </cell>
          <cell r="T102">
            <v>7515000</v>
          </cell>
        </row>
        <row r="103">
          <cell r="A103" t="str">
            <v>D02-R038</v>
          </cell>
          <cell r="B103">
            <v>2019</v>
          </cell>
          <cell r="C103" t="str">
            <v>190101</v>
          </cell>
          <cell r="D103" t="str">
            <v>R038</v>
          </cell>
          <cell r="E103" t="str">
            <v>D02</v>
          </cell>
          <cell r="F103" t="str">
            <v>Estado de Actividades</v>
          </cell>
          <cell r="K103" t="str">
            <v>Participaciones</v>
          </cell>
          <cell r="L103" t="str">
            <v>Saldo</v>
          </cell>
          <cell r="P103">
            <v>0</v>
          </cell>
        </row>
        <row r="104">
          <cell r="A104" t="str">
            <v>D02-R039</v>
          </cell>
          <cell r="B104">
            <v>2019</v>
          </cell>
          <cell r="C104" t="str">
            <v>190101</v>
          </cell>
          <cell r="D104" t="str">
            <v>R039</v>
          </cell>
          <cell r="E104" t="str">
            <v>D02</v>
          </cell>
          <cell r="F104" t="str">
            <v>Estado de Actividades</v>
          </cell>
          <cell r="K104" t="str">
            <v>Aportaciones</v>
          </cell>
          <cell r="L104" t="str">
            <v>Saldo</v>
          </cell>
          <cell r="P104">
            <v>0</v>
          </cell>
        </row>
        <row r="105">
          <cell r="A105" t="str">
            <v>D02-R040</v>
          </cell>
          <cell r="B105">
            <v>2019</v>
          </cell>
          <cell r="C105" t="str">
            <v>190101</v>
          </cell>
          <cell r="D105" t="str">
            <v>R040</v>
          </cell>
          <cell r="E105" t="str">
            <v>D02</v>
          </cell>
          <cell r="F105" t="str">
            <v>Estado de Actividades</v>
          </cell>
          <cell r="K105" t="str">
            <v>Convenios</v>
          </cell>
          <cell r="L105" t="str">
            <v>Saldo</v>
          </cell>
          <cell r="P105">
            <v>4944456.92</v>
          </cell>
          <cell r="S105">
            <v>4944456.92</v>
          </cell>
          <cell r="T105">
            <v>7515000</v>
          </cell>
        </row>
        <row r="106">
          <cell r="A106" t="str">
            <v>D02-R041</v>
          </cell>
          <cell r="B106">
            <v>2019</v>
          </cell>
          <cell r="C106" t="str">
            <v>190101</v>
          </cell>
          <cell r="D106" t="str">
            <v>R041</v>
          </cell>
          <cell r="E106" t="str">
            <v>D02</v>
          </cell>
          <cell r="F106" t="str">
            <v>Estado de Actividades</v>
          </cell>
          <cell r="K106" t="str">
            <v>Intereses, Comisiones y Otros Gastos de la Deuda Pública</v>
          </cell>
          <cell r="L106" t="str">
            <v>Subtotal</v>
          </cell>
          <cell r="S106">
            <v>17806725.379999999</v>
          </cell>
          <cell r="T106">
            <v>38791459.990000002</v>
          </cell>
        </row>
        <row r="107">
          <cell r="A107" t="str">
            <v>D02-R042</v>
          </cell>
          <cell r="B107">
            <v>2019</v>
          </cell>
          <cell r="C107" t="str">
            <v>190101</v>
          </cell>
          <cell r="D107" t="str">
            <v>R042</v>
          </cell>
          <cell r="E107" t="str">
            <v>D02</v>
          </cell>
          <cell r="F107" t="str">
            <v>Estado de Actividades</v>
          </cell>
          <cell r="K107" t="str">
            <v>Intereses de la Deuda Pública</v>
          </cell>
          <cell r="L107" t="str">
            <v>Saldo</v>
          </cell>
          <cell r="P107">
            <v>17063845.52</v>
          </cell>
          <cell r="S107">
            <v>17063845.52</v>
          </cell>
          <cell r="T107">
            <v>33952205.270000003</v>
          </cell>
        </row>
        <row r="108">
          <cell r="A108" t="str">
            <v>D02-R043</v>
          </cell>
          <cell r="B108">
            <v>2019</v>
          </cell>
          <cell r="C108" t="str">
            <v>190101</v>
          </cell>
          <cell r="D108" t="str">
            <v>R043</v>
          </cell>
          <cell r="E108" t="str">
            <v>D02</v>
          </cell>
          <cell r="F108" t="str">
            <v>Estado de Actividades</v>
          </cell>
          <cell r="K108" t="str">
            <v>Comisiones de la Deuda Pública</v>
          </cell>
          <cell r="L108" t="str">
            <v>Saldo</v>
          </cell>
          <cell r="P108">
            <v>145</v>
          </cell>
          <cell r="S108">
            <v>145</v>
          </cell>
        </row>
        <row r="109">
          <cell r="A109" t="str">
            <v>D02-R044</v>
          </cell>
          <cell r="B109">
            <v>2019</v>
          </cell>
          <cell r="C109" t="str">
            <v>190101</v>
          </cell>
          <cell r="D109" t="str">
            <v>R044</v>
          </cell>
          <cell r="E109" t="str">
            <v>D02</v>
          </cell>
          <cell r="F109" t="str">
            <v>Estado de Actividades</v>
          </cell>
          <cell r="K109" t="str">
            <v>Gastos de la Deuda Pública</v>
          </cell>
          <cell r="L109" t="str">
            <v>Saldo</v>
          </cell>
          <cell r="P109">
            <v>742734.86</v>
          </cell>
          <cell r="S109">
            <v>742734.86</v>
          </cell>
          <cell r="T109">
            <v>827501.72</v>
          </cell>
        </row>
        <row r="110">
          <cell r="A110" t="str">
            <v>D02-R045</v>
          </cell>
          <cell r="B110">
            <v>2019</v>
          </cell>
          <cell r="C110" t="str">
            <v>190101</v>
          </cell>
          <cell r="D110" t="str">
            <v>R045</v>
          </cell>
          <cell r="E110" t="str">
            <v>D02</v>
          </cell>
          <cell r="F110" t="str">
            <v>Estado de Actividades</v>
          </cell>
          <cell r="K110" t="str">
            <v>Costo por Coberturas</v>
          </cell>
          <cell r="L110" t="str">
            <v>Saldo</v>
          </cell>
          <cell r="P110">
            <v>0</v>
          </cell>
          <cell r="T110">
            <v>4011753</v>
          </cell>
        </row>
        <row r="111">
          <cell r="A111" t="str">
            <v>D02-R046</v>
          </cell>
          <cell r="B111">
            <v>2019</v>
          </cell>
          <cell r="C111" t="str">
            <v>190101</v>
          </cell>
          <cell r="D111" t="str">
            <v>R046</v>
          </cell>
          <cell r="E111" t="str">
            <v>D02</v>
          </cell>
          <cell r="F111" t="str">
            <v>Estado de Actividades</v>
          </cell>
          <cell r="K111" t="str">
            <v>Apoyos Financieros</v>
          </cell>
          <cell r="L111" t="str">
            <v>Saldo</v>
          </cell>
          <cell r="P111">
            <v>0</v>
          </cell>
        </row>
        <row r="112">
          <cell r="A112" t="str">
            <v>D02-R047</v>
          </cell>
          <cell r="B112">
            <v>2019</v>
          </cell>
          <cell r="C112" t="str">
            <v>190101</v>
          </cell>
          <cell r="D112" t="str">
            <v>R047</v>
          </cell>
          <cell r="E112" t="str">
            <v>D02</v>
          </cell>
          <cell r="F112" t="str">
            <v>Estado de Actividades</v>
          </cell>
          <cell r="K112" t="str">
            <v>Otros Gastos y Pérdidas Extraordinarias</v>
          </cell>
          <cell r="L112" t="str">
            <v>Subtotal</v>
          </cell>
          <cell r="S112">
            <v>126220977.58</v>
          </cell>
          <cell r="T112">
            <v>113128998.22</v>
          </cell>
        </row>
        <row r="113">
          <cell r="A113" t="str">
            <v>D02-R048</v>
          </cell>
          <cell r="B113">
            <v>2019</v>
          </cell>
          <cell r="C113" t="str">
            <v>190101</v>
          </cell>
          <cell r="D113" t="str">
            <v>R048</v>
          </cell>
          <cell r="E113" t="str">
            <v>D02</v>
          </cell>
          <cell r="F113" t="str">
            <v>Estado de Actividades</v>
          </cell>
          <cell r="K113" t="str">
            <v>Estimaciones, Depreciaciones, Deterioros, Obsolescencia y Amortizaciones</v>
          </cell>
          <cell r="L113" t="str">
            <v>Saldo</v>
          </cell>
          <cell r="S113">
            <v>126220977.56</v>
          </cell>
          <cell r="T113">
            <v>103493780.03</v>
          </cell>
        </row>
        <row r="114">
          <cell r="A114" t="str">
            <v>D02-R049</v>
          </cell>
          <cell r="B114">
            <v>2019</v>
          </cell>
          <cell r="C114" t="str">
            <v>190101</v>
          </cell>
          <cell r="D114" t="str">
            <v>R049</v>
          </cell>
          <cell r="E114" t="str">
            <v>D02</v>
          </cell>
          <cell r="F114" t="str">
            <v>Estado de Actividades</v>
          </cell>
          <cell r="K114" t="str">
            <v>Provisiones</v>
          </cell>
          <cell r="L114" t="str">
            <v>Saldo</v>
          </cell>
        </row>
        <row r="115">
          <cell r="A115" t="str">
            <v>D02-R050</v>
          </cell>
          <cell r="B115">
            <v>2019</v>
          </cell>
          <cell r="C115" t="str">
            <v>190101</v>
          </cell>
          <cell r="D115" t="str">
            <v>R050</v>
          </cell>
          <cell r="E115" t="str">
            <v>D02</v>
          </cell>
          <cell r="F115" t="str">
            <v>Estado de Actividades</v>
          </cell>
          <cell r="K115" t="str">
            <v>Disminución de Inventarios</v>
          </cell>
          <cell r="L115" t="str">
            <v>Saldo</v>
          </cell>
          <cell r="S115">
            <v>0.02</v>
          </cell>
        </row>
        <row r="116">
          <cell r="A116" t="str">
            <v>D02-R051</v>
          </cell>
          <cell r="B116">
            <v>2019</v>
          </cell>
          <cell r="C116" t="str">
            <v>190101</v>
          </cell>
          <cell r="D116" t="str">
            <v>R051</v>
          </cell>
          <cell r="E116" t="str">
            <v>D02</v>
          </cell>
          <cell r="F116" t="str">
            <v>Estado de Actividades</v>
          </cell>
          <cell r="K116" t="str">
            <v>Aumento por Insuficiencia de Estimaciones por Pérdida o Deterioro y Obsolescencia</v>
          </cell>
          <cell r="L116" t="str">
            <v>Saldo</v>
          </cell>
        </row>
        <row r="117">
          <cell r="A117" t="str">
            <v>D02-R052</v>
          </cell>
          <cell r="B117">
            <v>2019</v>
          </cell>
          <cell r="C117" t="str">
            <v>190101</v>
          </cell>
          <cell r="D117" t="str">
            <v>R052</v>
          </cell>
          <cell r="E117" t="str">
            <v>D02</v>
          </cell>
          <cell r="F117" t="str">
            <v>Estado de Actividades</v>
          </cell>
          <cell r="K117" t="str">
            <v>Aumento por Insuficiencia de Provisiones</v>
          </cell>
          <cell r="L117" t="str">
            <v>Saldo</v>
          </cell>
        </row>
        <row r="118">
          <cell r="A118" t="str">
            <v>D02-R053</v>
          </cell>
          <cell r="B118">
            <v>2019</v>
          </cell>
          <cell r="C118" t="str">
            <v>190101</v>
          </cell>
          <cell r="D118" t="str">
            <v>R053</v>
          </cell>
          <cell r="E118" t="str">
            <v>D02</v>
          </cell>
          <cell r="F118" t="str">
            <v>Estado de Actividades</v>
          </cell>
          <cell r="K118" t="str">
            <v>Otros Gastos</v>
          </cell>
          <cell r="L118" t="str">
            <v>Saldo</v>
          </cell>
          <cell r="T118">
            <v>9635218.1899999995</v>
          </cell>
        </row>
        <row r="119">
          <cell r="A119" t="str">
            <v>D02-R054</v>
          </cell>
          <cell r="B119">
            <v>2019</v>
          </cell>
          <cell r="C119" t="str">
            <v>190101</v>
          </cell>
          <cell r="D119" t="str">
            <v>R054</v>
          </cell>
          <cell r="E119" t="str">
            <v>D02</v>
          </cell>
          <cell r="F119" t="str">
            <v>Estado de Actividades</v>
          </cell>
          <cell r="K119" t="str">
            <v>Inversión Pública</v>
          </cell>
          <cell r="L119" t="str">
            <v>Subtotal</v>
          </cell>
          <cell r="S119">
            <v>109785428.38</v>
          </cell>
          <cell r="T119">
            <v>888228542.95000005</v>
          </cell>
        </row>
        <row r="120">
          <cell r="A120" t="str">
            <v>D02-R055</v>
          </cell>
          <cell r="B120">
            <v>2019</v>
          </cell>
          <cell r="C120" t="str">
            <v>190101</v>
          </cell>
          <cell r="D120" t="str">
            <v>R055</v>
          </cell>
          <cell r="E120" t="str">
            <v>D02</v>
          </cell>
          <cell r="F120" t="str">
            <v>Estado de Actividades</v>
          </cell>
          <cell r="K120" t="str">
            <v>Inversión Pública no Capitalizable</v>
          </cell>
          <cell r="L120" t="str">
            <v>Saldo</v>
          </cell>
          <cell r="S120">
            <v>109785428.38</v>
          </cell>
          <cell r="T120">
            <v>888228542.95000005</v>
          </cell>
        </row>
        <row r="121">
          <cell r="A121" t="str">
            <v>D02-R056</v>
          </cell>
          <cell r="B121">
            <v>2019</v>
          </cell>
          <cell r="C121" t="str">
            <v>190101</v>
          </cell>
          <cell r="D121" t="str">
            <v>R056</v>
          </cell>
          <cell r="E121" t="str">
            <v>D02</v>
          </cell>
          <cell r="F121" t="str">
            <v>Estado de Actividades</v>
          </cell>
          <cell r="K121" t="str">
            <v>Total de Gastos y Otras Pérdidas</v>
          </cell>
          <cell r="L121" t="str">
            <v>Total</v>
          </cell>
          <cell r="S121">
            <v>4350209347.2299995</v>
          </cell>
          <cell r="T121">
            <v>5174223666.1100006</v>
          </cell>
        </row>
        <row r="122">
          <cell r="A122" t="str">
            <v>D02-R057</v>
          </cell>
          <cell r="B122">
            <v>2019</v>
          </cell>
          <cell r="C122" t="str">
            <v>190101</v>
          </cell>
          <cell r="D122" t="str">
            <v>R057</v>
          </cell>
          <cell r="E122" t="str">
            <v>D02</v>
          </cell>
          <cell r="F122" t="str">
            <v>Estado de Actividades</v>
          </cell>
          <cell r="K122" t="str">
            <v>Resultados del Ejercicio (Ahorro/ Desahorro)</v>
          </cell>
          <cell r="L122" t="str">
            <v>Cálculo</v>
          </cell>
          <cell r="P122">
            <v>1248990593.250001</v>
          </cell>
          <cell r="S122">
            <v>1248990593.250001</v>
          </cell>
          <cell r="T122">
            <v>114992155.45999908</v>
          </cell>
        </row>
        <row r="123">
          <cell r="A123" t="str">
            <v>D03-R000</v>
          </cell>
          <cell r="B123">
            <v>2019</v>
          </cell>
          <cell r="C123" t="str">
            <v>190101</v>
          </cell>
          <cell r="D123" t="str">
            <v>R000</v>
          </cell>
          <cell r="E123" t="str">
            <v>D03</v>
          </cell>
          <cell r="F123" t="str">
            <v>Estado de Variación en la Hacienda Pública</v>
          </cell>
          <cell r="K123" t="str">
            <v>CONCEPTO</v>
          </cell>
          <cell r="L123" t="str">
            <v>Referencia</v>
          </cell>
          <cell r="S123" t="str">
            <v>Hacienda Pública/Patrimonio Contribuido</v>
          </cell>
          <cell r="T123" t="str">
            <v>Hacienda Pública/Patrimonio Generados de Ejercicios Anteriores</v>
          </cell>
          <cell r="U123" t="str">
            <v>Hacienda Pública/Patrimonio Generado del Ejercicio</v>
          </cell>
          <cell r="V123" t="str">
            <v>Ajustes por Cambios de Valor</v>
          </cell>
          <cell r="W123" t="str">
            <v>TOTAL</v>
          </cell>
        </row>
        <row r="124">
          <cell r="A124" t="str">
            <v>D03-R001</v>
          </cell>
          <cell r="B124">
            <v>2019</v>
          </cell>
          <cell r="C124" t="str">
            <v>190101</v>
          </cell>
          <cell r="D124" t="str">
            <v>R001</v>
          </cell>
          <cell r="E124" t="str">
            <v>D03</v>
          </cell>
          <cell r="F124" t="str">
            <v>Estado de Variación en la Hacienda Pública</v>
          </cell>
          <cell r="K124" t="str">
            <v>Rectificaciones de Resultados de Ejercicios Anteriores</v>
          </cell>
          <cell r="L124" t="str">
            <v>Saldo</v>
          </cell>
          <cell r="W124">
            <v>0</v>
          </cell>
        </row>
        <row r="125">
          <cell r="A125" t="str">
            <v>D03-R002</v>
          </cell>
          <cell r="B125">
            <v>2019</v>
          </cell>
          <cell r="C125" t="str">
            <v>190101</v>
          </cell>
          <cell r="D125" t="str">
            <v>R002</v>
          </cell>
          <cell r="E125" t="str">
            <v>D03</v>
          </cell>
          <cell r="F125" t="str">
            <v>Estado de Variación en la Hacienda Pública</v>
          </cell>
          <cell r="K125" t="str">
            <v>Patrimonio Neto Inicial Ajustado del Ejercicio</v>
          </cell>
          <cell r="L125" t="str">
            <v>Subtotal</v>
          </cell>
          <cell r="P125">
            <v>6998277181.1800003</v>
          </cell>
          <cell r="S125">
            <v>6998277181.1800003</v>
          </cell>
          <cell r="T125">
            <v>0</v>
          </cell>
          <cell r="U125">
            <v>0</v>
          </cell>
          <cell r="V125">
            <v>0</v>
          </cell>
          <cell r="W125">
            <v>6998277181.1800003</v>
          </cell>
        </row>
        <row r="126">
          <cell r="A126" t="str">
            <v>D03-R003</v>
          </cell>
          <cell r="B126">
            <v>2019</v>
          </cell>
          <cell r="C126" t="str">
            <v>190101</v>
          </cell>
          <cell r="D126" t="str">
            <v>R003</v>
          </cell>
          <cell r="E126" t="str">
            <v>D03</v>
          </cell>
          <cell r="F126" t="str">
            <v>Estado de Variación en la Hacienda Pública</v>
          </cell>
          <cell r="K126" t="str">
            <v>Aportaciones</v>
          </cell>
          <cell r="L126" t="str">
            <v>Saldo</v>
          </cell>
          <cell r="W126">
            <v>0</v>
          </cell>
        </row>
        <row r="127">
          <cell r="A127" t="str">
            <v>D03-R004</v>
          </cell>
          <cell r="B127">
            <v>2019</v>
          </cell>
          <cell r="C127" t="str">
            <v>190101</v>
          </cell>
          <cell r="D127" t="str">
            <v>R004</v>
          </cell>
          <cell r="E127" t="str">
            <v>D03</v>
          </cell>
          <cell r="F127" t="str">
            <v>Estado de Variación en la Hacienda Pública</v>
          </cell>
          <cell r="K127" t="str">
            <v>Donaciones de Capital</v>
          </cell>
          <cell r="L127" t="str">
            <v>Saldo</v>
          </cell>
          <cell r="W127">
            <v>0</v>
          </cell>
        </row>
        <row r="128">
          <cell r="A128" t="str">
            <v>D03-R005</v>
          </cell>
          <cell r="B128">
            <v>2019</v>
          </cell>
          <cell r="C128" t="str">
            <v>190101</v>
          </cell>
          <cell r="D128" t="str">
            <v>R005</v>
          </cell>
          <cell r="E128" t="str">
            <v>D03</v>
          </cell>
          <cell r="F128" t="str">
            <v>Estado de Variación en la Hacienda Pública</v>
          </cell>
          <cell r="K128" t="str">
            <v>Actualización de la Hacienda Pública/Patrimonio</v>
          </cell>
          <cell r="L128" t="str">
            <v>Saldo</v>
          </cell>
          <cell r="S128">
            <v>6998277181.1800003</v>
          </cell>
          <cell r="W128">
            <v>6998277181.1800003</v>
          </cell>
        </row>
        <row r="129">
          <cell r="A129" t="str">
            <v>D03-R006</v>
          </cell>
          <cell r="B129">
            <v>2019</v>
          </cell>
          <cell r="C129" t="str">
            <v>190101</v>
          </cell>
          <cell r="D129" t="str">
            <v>R006</v>
          </cell>
          <cell r="E129" t="str">
            <v>D03</v>
          </cell>
          <cell r="F129" t="str">
            <v>Estado de Variación en la Hacienda Pública</v>
          </cell>
          <cell r="K129" t="str">
            <v>Variaciones de la Hacienda Pública / Patrimonio Neto del Ejercicio</v>
          </cell>
          <cell r="L129" t="str">
            <v>Subtotal</v>
          </cell>
          <cell r="S129">
            <v>0</v>
          </cell>
          <cell r="T129">
            <v>984913803.49000001</v>
          </cell>
          <cell r="U129">
            <v>114992155.45999999</v>
          </cell>
          <cell r="V129">
            <v>0</v>
          </cell>
          <cell r="W129">
            <v>1099905958.95</v>
          </cell>
        </row>
        <row r="130">
          <cell r="A130" t="str">
            <v>D03-R007</v>
          </cell>
          <cell r="B130">
            <v>2019</v>
          </cell>
          <cell r="C130" t="str">
            <v>190101</v>
          </cell>
          <cell r="D130" t="str">
            <v>R007</v>
          </cell>
          <cell r="E130" t="str">
            <v>D03</v>
          </cell>
          <cell r="F130" t="str">
            <v>Estado de Variación en la Hacienda Pública</v>
          </cell>
          <cell r="K130" t="str">
            <v>Resultados del Ejercicio (Ahorro/Desahorro)</v>
          </cell>
          <cell r="L130" t="str">
            <v>Saldo</v>
          </cell>
          <cell r="U130">
            <v>114992155.45999999</v>
          </cell>
          <cell r="W130">
            <v>114992155.45999999</v>
          </cell>
        </row>
        <row r="131">
          <cell r="A131" t="str">
            <v>D03-R008</v>
          </cell>
          <cell r="B131">
            <v>2019</v>
          </cell>
          <cell r="C131" t="str">
            <v>190101</v>
          </cell>
          <cell r="D131" t="str">
            <v>R008</v>
          </cell>
          <cell r="E131" t="str">
            <v>D03</v>
          </cell>
          <cell r="F131" t="str">
            <v>Estado de Variación en la Hacienda Pública</v>
          </cell>
          <cell r="K131" t="str">
            <v>Resultados de Ejercicicios Anteriores</v>
          </cell>
          <cell r="L131" t="str">
            <v>Saldo</v>
          </cell>
          <cell r="T131">
            <v>984913803.49000001</v>
          </cell>
          <cell r="W131">
            <v>984913803.49000001</v>
          </cell>
        </row>
        <row r="132">
          <cell r="A132" t="str">
            <v>D03-R009</v>
          </cell>
          <cell r="B132">
            <v>2019</v>
          </cell>
          <cell r="C132" t="str">
            <v>190101</v>
          </cell>
          <cell r="D132" t="str">
            <v>R009</v>
          </cell>
          <cell r="E132" t="str">
            <v>D03</v>
          </cell>
          <cell r="F132" t="str">
            <v>Estado de Variación en la Hacienda Pública</v>
          </cell>
          <cell r="K132" t="str">
            <v>Revalúos</v>
          </cell>
          <cell r="L132" t="str">
            <v>Saldo</v>
          </cell>
          <cell r="W132">
            <v>0</v>
          </cell>
        </row>
        <row r="133">
          <cell r="A133" t="str">
            <v>D03-R010</v>
          </cell>
          <cell r="B133">
            <v>2019</v>
          </cell>
          <cell r="C133" t="str">
            <v>190101</v>
          </cell>
          <cell r="D133" t="str">
            <v>R010</v>
          </cell>
          <cell r="E133" t="str">
            <v>D03</v>
          </cell>
          <cell r="F133" t="str">
            <v>Estado de Variación en la Hacienda Pública</v>
          </cell>
          <cell r="K133" t="str">
            <v>Reservas</v>
          </cell>
          <cell r="L133" t="str">
            <v>Saldo</v>
          </cell>
          <cell r="W133">
            <v>0</v>
          </cell>
        </row>
        <row r="134">
          <cell r="A134" t="str">
            <v>D03-R011</v>
          </cell>
          <cell r="B134">
            <v>2019</v>
          </cell>
          <cell r="C134" t="str">
            <v>190101</v>
          </cell>
          <cell r="D134" t="str">
            <v>R011</v>
          </cell>
          <cell r="E134" t="str">
            <v>D03</v>
          </cell>
          <cell r="F134" t="str">
            <v>Estado de Variación en la Hacienda Pública</v>
          </cell>
          <cell r="K134" t="str">
            <v>Hacienda Pública/Patrimonio Neto del Ejericio (Anterior 20NN-1)</v>
          </cell>
          <cell r="L134" t="str">
            <v>Cálculo</v>
          </cell>
          <cell r="P134">
            <v>6998277181.1800003</v>
          </cell>
          <cell r="S134">
            <v>6998277181.1800003</v>
          </cell>
          <cell r="T134">
            <v>984913803.49000001</v>
          </cell>
          <cell r="U134">
            <v>114992155.45999999</v>
          </cell>
          <cell r="V134">
            <v>0</v>
          </cell>
          <cell r="W134">
            <v>8098183140.1300001</v>
          </cell>
        </row>
        <row r="135">
          <cell r="A135" t="str">
            <v>D03-R012</v>
          </cell>
          <cell r="B135">
            <v>2019</v>
          </cell>
          <cell r="C135" t="str">
            <v>190101</v>
          </cell>
          <cell r="D135" t="str">
            <v>R012</v>
          </cell>
          <cell r="E135" t="str">
            <v>D03</v>
          </cell>
          <cell r="F135" t="str">
            <v>Estado de Variación en la Hacienda Pública</v>
          </cell>
          <cell r="K135" t="str">
            <v>Cambios en la Hacienda Pública/Patrimonio Neto del Ejercicio (Actual 20NN)</v>
          </cell>
          <cell r="L135" t="str">
            <v>Subtotal</v>
          </cell>
          <cell r="S135">
            <v>530189352.32999998</v>
          </cell>
          <cell r="T135">
            <v>0</v>
          </cell>
          <cell r="U135">
            <v>0</v>
          </cell>
          <cell r="V135">
            <v>0</v>
          </cell>
          <cell r="W135">
            <v>530189352.32999998</v>
          </cell>
        </row>
        <row r="136">
          <cell r="A136" t="str">
            <v>D03-R013</v>
          </cell>
          <cell r="B136">
            <v>2019</v>
          </cell>
          <cell r="C136" t="str">
            <v>190101</v>
          </cell>
          <cell r="D136" t="str">
            <v>R013</v>
          </cell>
          <cell r="E136" t="str">
            <v>D03</v>
          </cell>
          <cell r="F136" t="str">
            <v>Estado de Variación en la Hacienda Pública</v>
          </cell>
          <cell r="K136" t="str">
            <v>Aportaciones</v>
          </cell>
          <cell r="L136" t="str">
            <v>Saldo</v>
          </cell>
          <cell r="W136">
            <v>0</v>
          </cell>
        </row>
        <row r="137">
          <cell r="A137" t="str">
            <v>D03-R014</v>
          </cell>
          <cell r="B137">
            <v>2019</v>
          </cell>
          <cell r="C137" t="str">
            <v>190101</v>
          </cell>
          <cell r="D137" t="str">
            <v>R014</v>
          </cell>
          <cell r="E137" t="str">
            <v>D03</v>
          </cell>
          <cell r="F137" t="str">
            <v>Estado de Variación en la Hacienda Pública</v>
          </cell>
          <cell r="K137" t="str">
            <v>Donaciones de Capital</v>
          </cell>
          <cell r="L137" t="str">
            <v>Saldo</v>
          </cell>
          <cell r="W137">
            <v>0</v>
          </cell>
        </row>
        <row r="138">
          <cell r="A138" t="str">
            <v>D03-R015</v>
          </cell>
          <cell r="B138">
            <v>2019</v>
          </cell>
          <cell r="C138" t="str">
            <v>190101</v>
          </cell>
          <cell r="D138" t="str">
            <v>R015</v>
          </cell>
          <cell r="E138" t="str">
            <v>D03</v>
          </cell>
          <cell r="F138" t="str">
            <v>Estado de Variación en la Hacienda Pública</v>
          </cell>
          <cell r="K138" t="str">
            <v>Actualización de la Hacienda Pública/Patrimonio</v>
          </cell>
          <cell r="L138" t="str">
            <v>Saldo</v>
          </cell>
          <cell r="S138">
            <v>530189352.32999998</v>
          </cell>
          <cell r="W138">
            <v>530189352.32999998</v>
          </cell>
        </row>
        <row r="139">
          <cell r="A139" t="str">
            <v>D03-R016</v>
          </cell>
          <cell r="B139">
            <v>2019</v>
          </cell>
          <cell r="C139" t="str">
            <v>190101</v>
          </cell>
          <cell r="D139" t="str">
            <v>R016</v>
          </cell>
          <cell r="E139" t="str">
            <v>D03</v>
          </cell>
          <cell r="F139" t="str">
            <v>Estado de Variación en la Hacienda Pública</v>
          </cell>
          <cell r="K139" t="str">
            <v>Variaciones de la Hacienda Pública / Patrimonio Neto del Ejercicio</v>
          </cell>
          <cell r="L139" t="str">
            <v>Subtotal</v>
          </cell>
          <cell r="S139">
            <v>0</v>
          </cell>
          <cell r="T139">
            <v>86348235.189999998</v>
          </cell>
          <cell r="U139">
            <v>1133998437.79</v>
          </cell>
          <cell r="V139">
            <v>0</v>
          </cell>
          <cell r="W139">
            <v>1220346672.98</v>
          </cell>
        </row>
        <row r="140">
          <cell r="A140" t="str">
            <v>D03-R017</v>
          </cell>
          <cell r="B140">
            <v>2019</v>
          </cell>
          <cell r="C140" t="str">
            <v>190101</v>
          </cell>
          <cell r="D140" t="str">
            <v>R017</v>
          </cell>
          <cell r="E140" t="str">
            <v>D03</v>
          </cell>
          <cell r="F140" t="str">
            <v>Estado de Variación en la Hacienda Pública</v>
          </cell>
          <cell r="K140" t="str">
            <v>Resultados del Ejercicio (Ahorro/Desahorro)</v>
          </cell>
          <cell r="L140" t="str">
            <v>Saldo</v>
          </cell>
          <cell r="P140">
            <v>1248990593.25</v>
          </cell>
          <cell r="U140">
            <v>1248990593.25</v>
          </cell>
          <cell r="W140">
            <v>1248990593.25</v>
          </cell>
        </row>
        <row r="141">
          <cell r="A141" t="str">
            <v>D03-R018</v>
          </cell>
          <cell r="B141">
            <v>2019</v>
          </cell>
          <cell r="C141" t="str">
            <v>190101</v>
          </cell>
          <cell r="D141" t="str">
            <v>R018</v>
          </cell>
          <cell r="E141" t="str">
            <v>D03</v>
          </cell>
          <cell r="F141" t="str">
            <v>Estado de Variación en la Hacienda Pública</v>
          </cell>
          <cell r="K141" t="str">
            <v>Resultados de Ejercicicios Anteriores</v>
          </cell>
          <cell r="L141" t="str">
            <v>Saldo</v>
          </cell>
          <cell r="T141">
            <v>86348235.189999998</v>
          </cell>
          <cell r="U141">
            <v>-114992155.45999999</v>
          </cell>
          <cell r="W141">
            <v>-28643920.269999996</v>
          </cell>
        </row>
        <row r="142">
          <cell r="A142" t="str">
            <v>D03-R019</v>
          </cell>
          <cell r="B142">
            <v>2019</v>
          </cell>
          <cell r="C142" t="str">
            <v>190101</v>
          </cell>
          <cell r="D142" t="str">
            <v>R019</v>
          </cell>
          <cell r="E142" t="str">
            <v>D03</v>
          </cell>
          <cell r="F142" t="str">
            <v>Estado de Variación en la Hacienda Pública</v>
          </cell>
          <cell r="K142" t="str">
            <v>Revalúos</v>
          </cell>
          <cell r="L142" t="str">
            <v>Saldo</v>
          </cell>
          <cell r="W142">
            <v>0</v>
          </cell>
        </row>
        <row r="143">
          <cell r="A143" t="str">
            <v>D03-R020</v>
          </cell>
          <cell r="B143">
            <v>2019</v>
          </cell>
          <cell r="C143" t="str">
            <v>190101</v>
          </cell>
          <cell r="D143" t="str">
            <v>R020</v>
          </cell>
          <cell r="E143" t="str">
            <v>D03</v>
          </cell>
          <cell r="F143" t="str">
            <v>Estado de Variación en la Hacienda Pública</v>
          </cell>
          <cell r="K143" t="str">
            <v>Reservas</v>
          </cell>
          <cell r="L143" t="str">
            <v>Saldo</v>
          </cell>
          <cell r="W143">
            <v>0</v>
          </cell>
        </row>
        <row r="144">
          <cell r="A144" t="str">
            <v>D03-R021</v>
          </cell>
          <cell r="B144">
            <v>2019</v>
          </cell>
          <cell r="C144" t="str">
            <v>190101</v>
          </cell>
          <cell r="D144" t="str">
            <v>R021</v>
          </cell>
          <cell r="E144" t="str">
            <v>D03</v>
          </cell>
          <cell r="F144" t="str">
            <v>Estado de Variación en la Hacienda Pública</v>
          </cell>
          <cell r="K144" t="str">
            <v>Saldo Neto de la Hacienda Pública / Patrimonio 20XN</v>
          </cell>
          <cell r="L144" t="str">
            <v>Cálculo</v>
          </cell>
          <cell r="P144">
            <v>7528466533.5100002</v>
          </cell>
          <cell r="S144">
            <v>7528466533.5100002</v>
          </cell>
          <cell r="T144">
            <v>1071262038.6800001</v>
          </cell>
          <cell r="U144">
            <v>1248990593.25</v>
          </cell>
          <cell r="V144">
            <v>0</v>
          </cell>
          <cell r="W144">
            <v>9848719165.4400005</v>
          </cell>
        </row>
        <row r="145">
          <cell r="A145" t="str">
            <v>D04-R000</v>
          </cell>
          <cell r="B145">
            <v>2019</v>
          </cell>
          <cell r="C145" t="str">
            <v>190101</v>
          </cell>
          <cell r="D145" t="str">
            <v>R000</v>
          </cell>
          <cell r="E145" t="str">
            <v>D04</v>
          </cell>
          <cell r="F145" t="str">
            <v>Estado de Cambios en la Situación Financiera</v>
          </cell>
          <cell r="K145" t="str">
            <v>CONCEPTO</v>
          </cell>
          <cell r="L145" t="str">
            <v>Referencia</v>
          </cell>
          <cell r="S145" t="str">
            <v>Origen</v>
          </cell>
          <cell r="T145" t="str">
            <v>Aplicación</v>
          </cell>
        </row>
        <row r="146">
          <cell r="A146" t="str">
            <v>D04-R001</v>
          </cell>
          <cell r="B146">
            <v>2019</v>
          </cell>
          <cell r="C146" t="str">
            <v>190101</v>
          </cell>
          <cell r="D146" t="str">
            <v>R001</v>
          </cell>
          <cell r="E146" t="str">
            <v>D04</v>
          </cell>
          <cell r="F146" t="str">
            <v>Estado de Cambios en la Situación Financiera</v>
          </cell>
          <cell r="K146" t="str">
            <v>ACTIVO</v>
          </cell>
          <cell r="L146" t="str">
            <v>Cálculo</v>
          </cell>
          <cell r="P146">
            <v>1931362074.6100001</v>
          </cell>
          <cell r="S146">
            <v>130220402.61</v>
          </cell>
          <cell r="T146">
            <v>1801141672</v>
          </cell>
        </row>
        <row r="147">
          <cell r="A147" t="str">
            <v>D04-R002</v>
          </cell>
          <cell r="B147">
            <v>2019</v>
          </cell>
          <cell r="C147" t="str">
            <v>190101</v>
          </cell>
          <cell r="D147" t="str">
            <v>R002</v>
          </cell>
          <cell r="E147" t="str">
            <v>D04</v>
          </cell>
          <cell r="F147" t="str">
            <v>Estado de Cambios en la Situación Financiera</v>
          </cell>
          <cell r="K147" t="str">
            <v>Activo Circulante</v>
          </cell>
          <cell r="L147" t="str">
            <v>Subtotal</v>
          </cell>
          <cell r="S147">
            <v>4084026.98</v>
          </cell>
          <cell r="T147">
            <v>929799671.69000006</v>
          </cell>
        </row>
        <row r="148">
          <cell r="A148" t="str">
            <v>D04-R003</v>
          </cell>
          <cell r="B148">
            <v>2019</v>
          </cell>
          <cell r="C148" t="str">
            <v>190101</v>
          </cell>
          <cell r="D148" t="str">
            <v>R003</v>
          </cell>
          <cell r="E148" t="str">
            <v>D04</v>
          </cell>
          <cell r="F148" t="str">
            <v>Estado de Cambios en la Situación Financiera</v>
          </cell>
          <cell r="K148" t="str">
            <v xml:space="preserve">Efectivo y Equivalentes </v>
          </cell>
          <cell r="L148" t="str">
            <v>Saldo</v>
          </cell>
          <cell r="P148">
            <v>883782519.07000005</v>
          </cell>
          <cell r="T148">
            <v>883782519.07000005</v>
          </cell>
        </row>
        <row r="149">
          <cell r="A149" t="str">
            <v>D04-R004</v>
          </cell>
          <cell r="B149">
            <v>2019</v>
          </cell>
          <cell r="C149" t="str">
            <v>190101</v>
          </cell>
          <cell r="D149" t="str">
            <v>R004</v>
          </cell>
          <cell r="E149" t="str">
            <v>D04</v>
          </cell>
          <cell r="F149" t="str">
            <v>Estado de Cambios en la Situación Financiera</v>
          </cell>
          <cell r="K149" t="str">
            <v>Derechos a Recibir Efectivo o Equivalentes</v>
          </cell>
          <cell r="L149" t="str">
            <v>Saldo</v>
          </cell>
          <cell r="P149">
            <v>4084026.98</v>
          </cell>
          <cell r="S149">
            <v>4084026.98</v>
          </cell>
        </row>
        <row r="150">
          <cell r="A150" t="str">
            <v>D04-R005</v>
          </cell>
          <cell r="B150">
            <v>2019</v>
          </cell>
          <cell r="C150" t="str">
            <v>190101</v>
          </cell>
          <cell r="D150" t="str">
            <v>R005</v>
          </cell>
          <cell r="E150" t="str">
            <v>D04</v>
          </cell>
          <cell r="F150" t="str">
            <v>Estado de Cambios en la Situación Financiera</v>
          </cell>
          <cell r="K150" t="str">
            <v>Derechos a Recibir Bienes o Servicios</v>
          </cell>
          <cell r="L150" t="str">
            <v>Saldo</v>
          </cell>
          <cell r="P150">
            <v>30877579.91</v>
          </cell>
          <cell r="T150">
            <v>30877579.91</v>
          </cell>
        </row>
        <row r="151">
          <cell r="A151" t="str">
            <v>D04-R006</v>
          </cell>
          <cell r="B151">
            <v>2019</v>
          </cell>
          <cell r="C151" t="str">
            <v>190101</v>
          </cell>
          <cell r="D151" t="str">
            <v>R006</v>
          </cell>
          <cell r="E151" t="str">
            <v>D04</v>
          </cell>
          <cell r="F151" t="str">
            <v>Estado de Cambios en la Situación Financiera</v>
          </cell>
          <cell r="K151" t="str">
            <v>Inventarios</v>
          </cell>
          <cell r="L151" t="str">
            <v>Saldo</v>
          </cell>
          <cell r="P151">
            <v>0</v>
          </cell>
        </row>
        <row r="152">
          <cell r="A152" t="str">
            <v>D04-R007</v>
          </cell>
          <cell r="B152">
            <v>2019</v>
          </cell>
          <cell r="C152" t="str">
            <v>190101</v>
          </cell>
          <cell r="D152" t="str">
            <v>R007</v>
          </cell>
          <cell r="E152" t="str">
            <v>D04</v>
          </cell>
          <cell r="F152" t="str">
            <v>Estado de Cambios en la Situación Financiera</v>
          </cell>
          <cell r="K152" t="str">
            <v xml:space="preserve">Almacenes </v>
          </cell>
          <cell r="L152" t="str">
            <v>Saldo</v>
          </cell>
          <cell r="P152">
            <v>15139572.710000001</v>
          </cell>
          <cell r="T152">
            <v>15139572.710000001</v>
          </cell>
        </row>
        <row r="153">
          <cell r="A153" t="str">
            <v>D04-R008</v>
          </cell>
          <cell r="B153">
            <v>2019</v>
          </cell>
          <cell r="C153" t="str">
            <v>190101</v>
          </cell>
          <cell r="D153" t="str">
            <v>R008</v>
          </cell>
          <cell r="E153" t="str">
            <v>D04</v>
          </cell>
          <cell r="F153" t="str">
            <v>Estado de Cambios en la Situación Financiera</v>
          </cell>
          <cell r="K153" t="str">
            <v>Estimación por Pérdida o Deterioro de Activos Circulantes</v>
          </cell>
          <cell r="L153" t="str">
            <v>Saldo</v>
          </cell>
          <cell r="P153">
            <v>0</v>
          </cell>
        </row>
        <row r="154">
          <cell r="A154" t="str">
            <v>D04-R009</v>
          </cell>
          <cell r="B154">
            <v>2019</v>
          </cell>
          <cell r="C154" t="str">
            <v>190101</v>
          </cell>
          <cell r="D154" t="str">
            <v>R009</v>
          </cell>
          <cell r="E154" t="str">
            <v>D04</v>
          </cell>
          <cell r="F154" t="str">
            <v>Estado de Cambios en la Situación Financiera</v>
          </cell>
          <cell r="K154" t="str">
            <v>Otros Activos Circulantes</v>
          </cell>
          <cell r="L154" t="str">
            <v>Saldo</v>
          </cell>
          <cell r="P154">
            <v>0</v>
          </cell>
        </row>
        <row r="155">
          <cell r="A155" t="str">
            <v>D04-R010</v>
          </cell>
          <cell r="B155">
            <v>2019</v>
          </cell>
          <cell r="C155" t="str">
            <v>190101</v>
          </cell>
          <cell r="D155" t="str">
            <v>R010</v>
          </cell>
          <cell r="E155" t="str">
            <v>D04</v>
          </cell>
          <cell r="F155" t="str">
            <v>Estado de Cambios en la Situación Financiera</v>
          </cell>
          <cell r="K155" t="str">
            <v>Activo No Circulante</v>
          </cell>
          <cell r="L155" t="str">
            <v>Subtotal</v>
          </cell>
          <cell r="S155">
            <v>126136375.63</v>
          </cell>
          <cell r="T155">
            <v>871342000.31000006</v>
          </cell>
        </row>
        <row r="156">
          <cell r="A156" t="str">
            <v>D04-R011</v>
          </cell>
          <cell r="B156">
            <v>2019</v>
          </cell>
          <cell r="C156" t="str">
            <v>190101</v>
          </cell>
          <cell r="D156" t="str">
            <v>R011</v>
          </cell>
          <cell r="E156" t="str">
            <v>D04</v>
          </cell>
          <cell r="F156" t="str">
            <v>Estado de Cambios en la Situación Financiera</v>
          </cell>
          <cell r="K156" t="str">
            <v>Inversiones Financieras a Largo Plazo</v>
          </cell>
          <cell r="L156" t="str">
            <v>Saldo</v>
          </cell>
          <cell r="P156">
            <v>484585.32</v>
          </cell>
          <cell r="T156">
            <v>484585.32</v>
          </cell>
        </row>
        <row r="157">
          <cell r="A157" t="str">
            <v>D04-R012</v>
          </cell>
          <cell r="B157">
            <v>2019</v>
          </cell>
          <cell r="C157" t="str">
            <v>190101</v>
          </cell>
          <cell r="D157" t="str">
            <v>R012</v>
          </cell>
          <cell r="E157" t="str">
            <v>D04</v>
          </cell>
          <cell r="F157" t="str">
            <v>Estado de Cambios en la Situación Financiera</v>
          </cell>
          <cell r="K157" t="str">
            <v>Derechos a Recibir Efectivo o Equivalentes a Largo Plazo</v>
          </cell>
          <cell r="L157" t="str">
            <v>Saldo</v>
          </cell>
          <cell r="P157">
            <v>0</v>
          </cell>
        </row>
        <row r="158">
          <cell r="A158" t="str">
            <v>D04-R013</v>
          </cell>
          <cell r="B158">
            <v>2019</v>
          </cell>
          <cell r="C158" t="str">
            <v>190101</v>
          </cell>
          <cell r="D158" t="str">
            <v>R013</v>
          </cell>
          <cell r="E158" t="str">
            <v>D04</v>
          </cell>
          <cell r="F158" t="str">
            <v>Estado de Cambios en la Situación Financiera</v>
          </cell>
          <cell r="K158" t="str">
            <v>Bienes Inmuebles, Infraestructura y Construcciones en Proceso</v>
          </cell>
          <cell r="L158" t="str">
            <v>Saldo</v>
          </cell>
          <cell r="P158">
            <v>684560900.74000001</v>
          </cell>
          <cell r="T158">
            <v>684560900.74000001</v>
          </cell>
        </row>
        <row r="159">
          <cell r="A159" t="str">
            <v>D04-R014</v>
          </cell>
          <cell r="B159">
            <v>2019</v>
          </cell>
          <cell r="C159" t="str">
            <v>190101</v>
          </cell>
          <cell r="D159" t="str">
            <v>R014</v>
          </cell>
          <cell r="E159" t="str">
            <v>D04</v>
          </cell>
          <cell r="F159" t="str">
            <v>Estado de Cambios en la Situación Financiera</v>
          </cell>
          <cell r="K159" t="str">
            <v>Bienes Muebles</v>
          </cell>
          <cell r="L159" t="str">
            <v>Saldo</v>
          </cell>
          <cell r="P159">
            <v>185571514.25</v>
          </cell>
          <cell r="T159">
            <v>185571514.25</v>
          </cell>
        </row>
        <row r="160">
          <cell r="A160" t="str">
            <v>D04-R015</v>
          </cell>
          <cell r="B160">
            <v>2019</v>
          </cell>
          <cell r="C160" t="str">
            <v>190101</v>
          </cell>
          <cell r="D160" t="str">
            <v>R015</v>
          </cell>
          <cell r="E160" t="str">
            <v>D04</v>
          </cell>
          <cell r="F160" t="str">
            <v>Estado de Cambios en la Situación Financiera</v>
          </cell>
          <cell r="K160" t="str">
            <v>Activos Intangibles</v>
          </cell>
          <cell r="L160" t="str">
            <v>Saldo</v>
          </cell>
          <cell r="P160">
            <v>725000</v>
          </cell>
          <cell r="T160">
            <v>725000</v>
          </cell>
        </row>
        <row r="161">
          <cell r="A161" t="str">
            <v>D04-R016</v>
          </cell>
          <cell r="B161">
            <v>2019</v>
          </cell>
          <cell r="C161" t="str">
            <v>190101</v>
          </cell>
          <cell r="D161" t="str">
            <v>R016</v>
          </cell>
          <cell r="E161" t="str">
            <v>D04</v>
          </cell>
          <cell r="F161" t="str">
            <v>Estado de Cambios en la Situación Financiera</v>
          </cell>
          <cell r="K161" t="str">
            <v>Depreciación, Deterioro y Amortización Acumulada de Bienes</v>
          </cell>
          <cell r="L161" t="str">
            <v>Saldo</v>
          </cell>
          <cell r="P161">
            <v>126136375.63</v>
          </cell>
          <cell r="S161">
            <v>126136375.63</v>
          </cell>
        </row>
        <row r="162">
          <cell r="A162" t="str">
            <v>D04-R017</v>
          </cell>
          <cell r="B162">
            <v>2019</v>
          </cell>
          <cell r="C162" t="str">
            <v>190101</v>
          </cell>
          <cell r="D162" t="str">
            <v>R017</v>
          </cell>
          <cell r="E162" t="str">
            <v>D04</v>
          </cell>
          <cell r="F162" t="str">
            <v>Estado de Cambios en la Situación Financiera</v>
          </cell>
          <cell r="K162" t="str">
            <v>Activos Diferidos</v>
          </cell>
          <cell r="L162" t="str">
            <v>Saldo</v>
          </cell>
          <cell r="P162">
            <v>0</v>
          </cell>
        </row>
        <row r="163">
          <cell r="A163" t="str">
            <v>D04-R018</v>
          </cell>
          <cell r="B163">
            <v>2019</v>
          </cell>
          <cell r="C163" t="str">
            <v>190101</v>
          </cell>
          <cell r="D163" t="str">
            <v>R018</v>
          </cell>
          <cell r="E163" t="str">
            <v>D04</v>
          </cell>
          <cell r="F163" t="str">
            <v>Estado de Cambios en la Situación Financiera</v>
          </cell>
          <cell r="K163" t="str">
            <v>Estimación por Pérdida o Deterioro de Activos no Circulantes</v>
          </cell>
          <cell r="L163" t="str">
            <v>Saldo</v>
          </cell>
          <cell r="P163">
            <v>0</v>
          </cell>
        </row>
        <row r="164">
          <cell r="A164" t="str">
            <v>D04-R019</v>
          </cell>
          <cell r="B164">
            <v>2019</v>
          </cell>
          <cell r="C164" t="str">
            <v>190101</v>
          </cell>
          <cell r="D164" t="str">
            <v>R019</v>
          </cell>
          <cell r="E164" t="str">
            <v>D04</v>
          </cell>
          <cell r="F164" t="str">
            <v>Estado de Cambios en la Situación Financiera</v>
          </cell>
          <cell r="K164" t="str">
            <v>Otros Activos No Ciculantes</v>
          </cell>
          <cell r="L164" t="str">
            <v>Saldo</v>
          </cell>
          <cell r="P164">
            <v>0</v>
          </cell>
        </row>
        <row r="165">
          <cell r="A165" t="str">
            <v>D04-R020</v>
          </cell>
          <cell r="B165">
            <v>2019</v>
          </cell>
          <cell r="C165" t="str">
            <v>190101</v>
          </cell>
          <cell r="D165" t="str">
            <v>R020</v>
          </cell>
          <cell r="E165" t="str">
            <v>D04</v>
          </cell>
          <cell r="F165" t="str">
            <v>Estado de Cambios en la Situación Financiera</v>
          </cell>
          <cell r="K165" t="str">
            <v>PASIVO</v>
          </cell>
          <cell r="L165" t="str">
            <v>Cálculo</v>
          </cell>
          <cell r="S165">
            <v>19900648.940000001</v>
          </cell>
          <cell r="T165">
            <v>99515404.859999999</v>
          </cell>
        </row>
        <row r="166">
          <cell r="A166" t="str">
            <v>D04-R021</v>
          </cell>
          <cell r="B166">
            <v>2019</v>
          </cell>
          <cell r="C166" t="str">
            <v>190101</v>
          </cell>
          <cell r="D166" t="str">
            <v>R021</v>
          </cell>
          <cell r="E166" t="str">
            <v>D04</v>
          </cell>
          <cell r="F166" t="str">
            <v>Estado de Cambios en la Situación Financiera</v>
          </cell>
          <cell r="K166" t="str">
            <v>Pasivo Circulante</v>
          </cell>
          <cell r="L166" t="str">
            <v>Subtotal</v>
          </cell>
          <cell r="S166">
            <v>19900648.940000001</v>
          </cell>
          <cell r="T166">
            <v>6299151.7400000002</v>
          </cell>
        </row>
        <row r="167">
          <cell r="A167" t="str">
            <v>D04-R022</v>
          </cell>
          <cell r="B167">
            <v>2019</v>
          </cell>
          <cell r="C167" t="str">
            <v>190101</v>
          </cell>
          <cell r="D167" t="str">
            <v>R022</v>
          </cell>
          <cell r="E167" t="str">
            <v>D04</v>
          </cell>
          <cell r="F167" t="str">
            <v>Estado de Cambios en la Situación Financiera</v>
          </cell>
          <cell r="K167" t="str">
            <v>Cuentas por Pagar a Corto Plazo</v>
          </cell>
          <cell r="L167" t="str">
            <v>Saldo</v>
          </cell>
          <cell r="S167">
            <v>19900648.940000001</v>
          </cell>
        </row>
        <row r="168">
          <cell r="A168" t="str">
            <v>D04-R023</v>
          </cell>
          <cell r="B168">
            <v>2019</v>
          </cell>
          <cell r="C168" t="str">
            <v>190101</v>
          </cell>
          <cell r="D168" t="str">
            <v>R023</v>
          </cell>
          <cell r="E168" t="str">
            <v>D04</v>
          </cell>
          <cell r="F168" t="str">
            <v>Estado de Cambios en la Situación Financiera</v>
          </cell>
          <cell r="K168" t="str">
            <v>Documentos por Pagar a Corto Plazo</v>
          </cell>
          <cell r="L168" t="str">
            <v>Saldo</v>
          </cell>
        </row>
        <row r="169">
          <cell r="A169" t="str">
            <v>D04-R024</v>
          </cell>
          <cell r="B169">
            <v>2019</v>
          </cell>
          <cell r="C169" t="str">
            <v>190101</v>
          </cell>
          <cell r="D169" t="str">
            <v>R024</v>
          </cell>
          <cell r="E169" t="str">
            <v>D04</v>
          </cell>
          <cell r="F169" t="str">
            <v>Estado de Cambios en la Situación Financiera</v>
          </cell>
          <cell r="K169" t="str">
            <v>Porción a Corto Plazo de la Deuda Pública a Largo Plazo</v>
          </cell>
          <cell r="L169" t="str">
            <v>Saldo</v>
          </cell>
        </row>
        <row r="170">
          <cell r="A170" t="str">
            <v>D04-R025</v>
          </cell>
          <cell r="B170">
            <v>2019</v>
          </cell>
          <cell r="C170" t="str">
            <v>190101</v>
          </cell>
          <cell r="D170" t="str">
            <v>R025</v>
          </cell>
          <cell r="E170" t="str">
            <v>D04</v>
          </cell>
          <cell r="F170" t="str">
            <v>Estado de Cambios en la Situación Financiera</v>
          </cell>
          <cell r="K170" t="str">
            <v>Títulos y Valores a Corto Plazo</v>
          </cell>
          <cell r="L170" t="str">
            <v>Saldo</v>
          </cell>
        </row>
        <row r="171">
          <cell r="A171" t="str">
            <v>D04-R026</v>
          </cell>
          <cell r="B171">
            <v>2019</v>
          </cell>
          <cell r="C171" t="str">
            <v>190101</v>
          </cell>
          <cell r="D171" t="str">
            <v>R026</v>
          </cell>
          <cell r="E171" t="str">
            <v>D04</v>
          </cell>
          <cell r="F171" t="str">
            <v>Estado de Cambios en la Situación Financiera</v>
          </cell>
          <cell r="K171" t="str">
            <v>Pasivos Diferidos a Corto Plazo</v>
          </cell>
          <cell r="L171" t="str">
            <v>Saldo</v>
          </cell>
        </row>
        <row r="172">
          <cell r="A172" t="str">
            <v>D04-R027</v>
          </cell>
          <cell r="B172">
            <v>2019</v>
          </cell>
          <cell r="C172" t="str">
            <v>190101</v>
          </cell>
          <cell r="D172" t="str">
            <v>R027</v>
          </cell>
          <cell r="E172" t="str">
            <v>D04</v>
          </cell>
          <cell r="F172" t="str">
            <v>Estado de Cambios en la Situación Financiera</v>
          </cell>
          <cell r="K172" t="str">
            <v>Fondos y Bienes de Terceros en Garantía y/o Administración a Corto Plazo</v>
          </cell>
          <cell r="L172" t="str">
            <v>Saldo</v>
          </cell>
          <cell r="T172">
            <v>6281397.4500000002</v>
          </cell>
        </row>
        <row r="173">
          <cell r="A173" t="str">
            <v>D04-R028</v>
          </cell>
          <cell r="B173">
            <v>2019</v>
          </cell>
          <cell r="C173" t="str">
            <v>190101</v>
          </cell>
          <cell r="D173" t="str">
            <v>R028</v>
          </cell>
          <cell r="E173" t="str">
            <v>D04</v>
          </cell>
          <cell r="F173" t="str">
            <v>Estado de Cambios en la Situación Financiera</v>
          </cell>
          <cell r="K173" t="str">
            <v>Provisiones a Corto Plazo</v>
          </cell>
          <cell r="L173" t="str">
            <v>Saldo</v>
          </cell>
        </row>
        <row r="174">
          <cell r="A174" t="str">
            <v>D04-R029</v>
          </cell>
          <cell r="B174">
            <v>2019</v>
          </cell>
          <cell r="C174" t="str">
            <v>190101</v>
          </cell>
          <cell r="D174" t="str">
            <v>R029</v>
          </cell>
          <cell r="E174" t="str">
            <v>D04</v>
          </cell>
          <cell r="F174" t="str">
            <v>Estado de Cambios en la Situación Financiera</v>
          </cell>
          <cell r="K174" t="str">
            <v>Otros Pasivos a Corto Plazo</v>
          </cell>
          <cell r="L174" t="str">
            <v>Saldo</v>
          </cell>
          <cell r="T174">
            <v>17754.29</v>
          </cell>
        </row>
        <row r="175">
          <cell r="A175" t="str">
            <v>D04-R030</v>
          </cell>
          <cell r="B175">
            <v>2019</v>
          </cell>
          <cell r="C175" t="str">
            <v>190101</v>
          </cell>
          <cell r="D175" t="str">
            <v>R030</v>
          </cell>
          <cell r="E175" t="str">
            <v>D04</v>
          </cell>
          <cell r="F175" t="str">
            <v>Estado de Cambios en la Situación Financiera</v>
          </cell>
          <cell r="K175" t="str">
            <v>Pasivo No Circulante</v>
          </cell>
          <cell r="L175" t="str">
            <v>Subtotal</v>
          </cell>
          <cell r="S175">
            <v>0</v>
          </cell>
          <cell r="T175">
            <v>93216253.120000005</v>
          </cell>
        </row>
        <row r="176">
          <cell r="A176" t="str">
            <v>D04-R031</v>
          </cell>
          <cell r="B176">
            <v>2019</v>
          </cell>
          <cell r="C176" t="str">
            <v>190101</v>
          </cell>
          <cell r="D176" t="str">
            <v>R031</v>
          </cell>
          <cell r="E176" t="str">
            <v>D04</v>
          </cell>
          <cell r="F176" t="str">
            <v>Estado de Cambios en la Situación Financiera</v>
          </cell>
          <cell r="K176" t="str">
            <v>Cuentas por Pagar a Largo Plazo</v>
          </cell>
          <cell r="L176" t="str">
            <v>Saldo</v>
          </cell>
        </row>
        <row r="177">
          <cell r="A177" t="str">
            <v>D04-R032</v>
          </cell>
          <cell r="B177">
            <v>2019</v>
          </cell>
          <cell r="C177" t="str">
            <v>190101</v>
          </cell>
          <cell r="D177" t="str">
            <v>R032</v>
          </cell>
          <cell r="E177" t="str">
            <v>D04</v>
          </cell>
          <cell r="F177" t="str">
            <v>Estado de Cambios en la Situación Financiera</v>
          </cell>
          <cell r="K177" t="str">
            <v>Documentos por Pagar a Largo Plazo</v>
          </cell>
          <cell r="L177" t="str">
            <v>Saldo</v>
          </cell>
        </row>
        <row r="178">
          <cell r="A178" t="str">
            <v>D04-R033</v>
          </cell>
          <cell r="B178">
            <v>2019</v>
          </cell>
          <cell r="C178" t="str">
            <v>190101</v>
          </cell>
          <cell r="D178" t="str">
            <v>R033</v>
          </cell>
          <cell r="E178" t="str">
            <v>D04</v>
          </cell>
          <cell r="F178" t="str">
            <v>Estado de Cambios en la Situación Financiera</v>
          </cell>
          <cell r="K178" t="str">
            <v>Deuda Pública a Largo Plazo</v>
          </cell>
          <cell r="L178" t="str">
            <v>Saldo</v>
          </cell>
          <cell r="T178">
            <v>93216253.120000005</v>
          </cell>
        </row>
        <row r="179">
          <cell r="A179" t="str">
            <v>D04-R034</v>
          </cell>
          <cell r="B179">
            <v>2019</v>
          </cell>
          <cell r="C179" t="str">
            <v>190101</v>
          </cell>
          <cell r="D179" t="str">
            <v>R034</v>
          </cell>
          <cell r="E179" t="str">
            <v>D04</v>
          </cell>
          <cell r="F179" t="str">
            <v>Estado de Cambios en la Situación Financiera</v>
          </cell>
          <cell r="K179" t="str">
            <v>Pasivos Diferidos a Largo Plazo</v>
          </cell>
          <cell r="L179" t="str">
            <v>Saldo</v>
          </cell>
        </row>
        <row r="180">
          <cell r="A180" t="str">
            <v>D04-R035</v>
          </cell>
          <cell r="B180">
            <v>2019</v>
          </cell>
          <cell r="C180" t="str">
            <v>190101</v>
          </cell>
          <cell r="D180" t="str">
            <v>R035</v>
          </cell>
          <cell r="E180" t="str">
            <v>D04</v>
          </cell>
          <cell r="F180" t="str">
            <v>Estado de Cambios en la Situación Financiera</v>
          </cell>
          <cell r="K180" t="str">
            <v>Fondos y Bienes de Terceros en Garantía y/o en Administración a Largo Plazo</v>
          </cell>
          <cell r="L180" t="str">
            <v>Saldo</v>
          </cell>
        </row>
        <row r="181">
          <cell r="A181" t="str">
            <v>D04-R036</v>
          </cell>
          <cell r="B181">
            <v>2019</v>
          </cell>
          <cell r="C181" t="str">
            <v>190101</v>
          </cell>
          <cell r="D181" t="str">
            <v>R036</v>
          </cell>
          <cell r="E181" t="str">
            <v>D04</v>
          </cell>
          <cell r="F181" t="str">
            <v>Estado de Cambios en la Situación Financiera</v>
          </cell>
          <cell r="K181" t="str">
            <v>Provisiones a Largo Plazo</v>
          </cell>
          <cell r="L181" t="str">
            <v>Saldo</v>
          </cell>
        </row>
        <row r="182">
          <cell r="A182" t="str">
            <v>D04-R037</v>
          </cell>
          <cell r="B182">
            <v>2019</v>
          </cell>
          <cell r="C182" t="str">
            <v>190101</v>
          </cell>
          <cell r="D182" t="str">
            <v>R037</v>
          </cell>
          <cell r="E182" t="str">
            <v>D04</v>
          </cell>
          <cell r="F182" t="str">
            <v>Estado de Cambios en la Situación Financiera</v>
          </cell>
          <cell r="K182" t="str">
            <v>HACIENDA PUBLICA/PATRIMONIO</v>
          </cell>
          <cell r="L182" t="str">
            <v>Cálculo</v>
          </cell>
          <cell r="S182">
            <v>1750536025.3099999</v>
          </cell>
          <cell r="T182">
            <v>0</v>
          </cell>
        </row>
        <row r="183">
          <cell r="A183" t="str">
            <v>D04-R038</v>
          </cell>
          <cell r="B183">
            <v>2019</v>
          </cell>
          <cell r="C183" t="str">
            <v>190101</v>
          </cell>
          <cell r="D183" t="str">
            <v>R038</v>
          </cell>
          <cell r="E183" t="str">
            <v>D04</v>
          </cell>
          <cell r="F183" t="str">
            <v>Estado de Cambios en la Situación Financiera</v>
          </cell>
          <cell r="K183" t="str">
            <v>Hacienda Pública/Patrimonio Contribuido</v>
          </cell>
          <cell r="L183" t="str">
            <v>Subtotal</v>
          </cell>
          <cell r="S183">
            <v>530189352.32999998</v>
          </cell>
          <cell r="T183">
            <v>0</v>
          </cell>
        </row>
        <row r="184">
          <cell r="A184" t="str">
            <v>D04-R039</v>
          </cell>
          <cell r="B184">
            <v>2019</v>
          </cell>
          <cell r="C184" t="str">
            <v>190101</v>
          </cell>
          <cell r="D184" t="str">
            <v>R039</v>
          </cell>
          <cell r="E184" t="str">
            <v>D04</v>
          </cell>
          <cell r="F184" t="str">
            <v>Estado de Cambios en la Situación Financiera</v>
          </cell>
          <cell r="K184" t="str">
            <v>Aportaciones</v>
          </cell>
          <cell r="L184" t="str">
            <v>Saldo</v>
          </cell>
        </row>
        <row r="185">
          <cell r="A185" t="str">
            <v>D04-R040</v>
          </cell>
          <cell r="B185">
            <v>2019</v>
          </cell>
          <cell r="C185" t="str">
            <v>190101</v>
          </cell>
          <cell r="D185" t="str">
            <v>R040</v>
          </cell>
          <cell r="E185" t="str">
            <v>D04</v>
          </cell>
          <cell r="F185" t="str">
            <v>Estado de Cambios en la Situación Financiera</v>
          </cell>
          <cell r="K185" t="str">
            <v>Donaciones de Capital</v>
          </cell>
          <cell r="L185" t="str">
            <v>Saldo</v>
          </cell>
        </row>
        <row r="186">
          <cell r="A186" t="str">
            <v>D04-R041</v>
          </cell>
          <cell r="B186">
            <v>2019</v>
          </cell>
          <cell r="C186" t="str">
            <v>190101</v>
          </cell>
          <cell r="D186" t="str">
            <v>R041</v>
          </cell>
          <cell r="E186" t="str">
            <v>D04</v>
          </cell>
          <cell r="F186" t="str">
            <v>Estado de Cambios en la Situación Financiera</v>
          </cell>
          <cell r="K186" t="str">
            <v>Actualización de la Hacienda Pública/Patrimonio</v>
          </cell>
          <cell r="L186" t="str">
            <v>Saldo</v>
          </cell>
          <cell r="S186">
            <v>530189352.32999998</v>
          </cell>
        </row>
        <row r="187">
          <cell r="A187" t="str">
            <v>D04-R042</v>
          </cell>
          <cell r="B187">
            <v>2019</v>
          </cell>
          <cell r="C187" t="str">
            <v>190101</v>
          </cell>
          <cell r="D187" t="str">
            <v>R042</v>
          </cell>
          <cell r="E187" t="str">
            <v>D04</v>
          </cell>
          <cell r="F187" t="str">
            <v>Estado de Cambios en la Situación Financiera</v>
          </cell>
          <cell r="K187" t="str">
            <v>Hacienda Pública/Patrimonio Generado</v>
          </cell>
          <cell r="L187" t="str">
            <v>Cálculo</v>
          </cell>
          <cell r="S187">
            <v>1220346672.98</v>
          </cell>
          <cell r="T187">
            <v>0</v>
          </cell>
        </row>
        <row r="188">
          <cell r="A188" t="str">
            <v>D04-R043</v>
          </cell>
          <cell r="B188">
            <v>2019</v>
          </cell>
          <cell r="C188" t="str">
            <v>190101</v>
          </cell>
          <cell r="D188" t="str">
            <v>R043</v>
          </cell>
          <cell r="E188" t="str">
            <v>D04</v>
          </cell>
          <cell r="F188" t="str">
            <v>Estado de Cambios en la Situación Financiera</v>
          </cell>
          <cell r="K188" t="str">
            <v>Resultados del Ejercicio (Ahorro/ Desahorro)</v>
          </cell>
          <cell r="L188" t="str">
            <v>Saldo</v>
          </cell>
          <cell r="S188">
            <v>1133998437.79</v>
          </cell>
        </row>
        <row r="189">
          <cell r="A189" t="str">
            <v>D04-R044</v>
          </cell>
          <cell r="B189">
            <v>2019</v>
          </cell>
          <cell r="C189" t="str">
            <v>190101</v>
          </cell>
          <cell r="D189" t="str">
            <v>R044</v>
          </cell>
          <cell r="E189" t="str">
            <v>D04</v>
          </cell>
          <cell r="F189" t="str">
            <v>Estado de Cambios en la Situación Financiera</v>
          </cell>
          <cell r="K189" t="str">
            <v>Resultados de Ejercicios Anteriores</v>
          </cell>
          <cell r="L189" t="str">
            <v>Saldo</v>
          </cell>
          <cell r="S189">
            <v>86348235.189999998</v>
          </cell>
        </row>
        <row r="190">
          <cell r="A190" t="str">
            <v>D04-R045</v>
          </cell>
          <cell r="B190">
            <v>2019</v>
          </cell>
          <cell r="C190" t="str">
            <v>190101</v>
          </cell>
          <cell r="D190" t="str">
            <v>R045</v>
          </cell>
          <cell r="E190" t="str">
            <v>D04</v>
          </cell>
          <cell r="F190" t="str">
            <v>Estado de Cambios en la Situación Financiera</v>
          </cell>
          <cell r="K190" t="str">
            <v>Revalúos</v>
          </cell>
          <cell r="L190" t="str">
            <v>Saldo</v>
          </cell>
        </row>
        <row r="191">
          <cell r="A191" t="str">
            <v>D04-R046</v>
          </cell>
          <cell r="B191">
            <v>2019</v>
          </cell>
          <cell r="C191" t="str">
            <v>190101</v>
          </cell>
          <cell r="D191" t="str">
            <v>R046</v>
          </cell>
          <cell r="E191" t="str">
            <v>D04</v>
          </cell>
          <cell r="F191" t="str">
            <v>Estado de Cambios en la Situación Financiera</v>
          </cell>
          <cell r="K191" t="str">
            <v>Reservas</v>
          </cell>
          <cell r="L191" t="str">
            <v>Saldo</v>
          </cell>
        </row>
        <row r="192">
          <cell r="A192" t="str">
            <v>D04-R047</v>
          </cell>
          <cell r="B192">
            <v>2019</v>
          </cell>
          <cell r="C192" t="str">
            <v>190101</v>
          </cell>
          <cell r="D192" t="str">
            <v>R047</v>
          </cell>
          <cell r="E192" t="str">
            <v>D04</v>
          </cell>
          <cell r="F192" t="str">
            <v>Estado de Cambios en la Situación Financiera</v>
          </cell>
          <cell r="K192" t="str">
            <v>Rectificaciones de Resultados de Ejercicios Anteriores</v>
          </cell>
          <cell r="L192" t="str">
            <v>Saldo</v>
          </cell>
        </row>
        <row r="193">
          <cell r="A193" t="str">
            <v>D04-R048</v>
          </cell>
          <cell r="B193">
            <v>2019</v>
          </cell>
          <cell r="C193" t="str">
            <v>190101</v>
          </cell>
          <cell r="D193" t="str">
            <v>R048</v>
          </cell>
          <cell r="E193" t="str">
            <v>D04</v>
          </cell>
          <cell r="F193" t="str">
            <v>Estado de Cambios en la Situación Financiera</v>
          </cell>
          <cell r="K193" t="str">
            <v>Exceso o Insuficiencia en la Actualización de la Hacienda Pública/Patrimonio</v>
          </cell>
          <cell r="L193" t="str">
            <v>Total</v>
          </cell>
          <cell r="S193">
            <v>0</v>
          </cell>
          <cell r="T193">
            <v>0</v>
          </cell>
        </row>
        <row r="194">
          <cell r="A194" t="str">
            <v>D04-R049</v>
          </cell>
          <cell r="B194">
            <v>2019</v>
          </cell>
          <cell r="C194" t="str">
            <v>190101</v>
          </cell>
          <cell r="D194" t="str">
            <v>R049</v>
          </cell>
          <cell r="E194" t="str">
            <v>D04</v>
          </cell>
          <cell r="F194" t="str">
            <v>Estado de Cambios en la Situación Financiera</v>
          </cell>
          <cell r="K194" t="str">
            <v>Resultado por Posición Monetaria</v>
          </cell>
          <cell r="L194" t="str">
            <v>Saldo</v>
          </cell>
        </row>
        <row r="195">
          <cell r="A195" t="str">
            <v>D04-R050</v>
          </cell>
          <cell r="B195">
            <v>2019</v>
          </cell>
          <cell r="C195" t="str">
            <v>190101</v>
          </cell>
          <cell r="D195" t="str">
            <v>R050</v>
          </cell>
          <cell r="E195" t="str">
            <v>D04</v>
          </cell>
          <cell r="F195" t="str">
            <v>Estado de Cambios en la Situación Financiera</v>
          </cell>
          <cell r="K195" t="str">
            <v>Resultado por Tenencia de Activos no Monetarios</v>
          </cell>
          <cell r="L195" t="str">
            <v>Saldo</v>
          </cell>
        </row>
        <row r="196">
          <cell r="A196" t="str">
            <v>D05-R000</v>
          </cell>
          <cell r="B196">
            <v>2019</v>
          </cell>
          <cell r="C196" t="str">
            <v>190101</v>
          </cell>
          <cell r="D196" t="str">
            <v>R000</v>
          </cell>
          <cell r="E196" t="str">
            <v>D05</v>
          </cell>
          <cell r="F196" t="str">
            <v>Estado de Flujos de Efectivo</v>
          </cell>
          <cell r="K196" t="str">
            <v>CONCEPTO</v>
          </cell>
          <cell r="L196" t="str">
            <v>Referencia</v>
          </cell>
          <cell r="S196">
            <v>2019</v>
          </cell>
          <cell r="T196">
            <v>2018</v>
          </cell>
        </row>
        <row r="197">
          <cell r="A197" t="str">
            <v>D05-R001</v>
          </cell>
          <cell r="B197">
            <v>2019</v>
          </cell>
          <cell r="C197" t="str">
            <v>190101</v>
          </cell>
          <cell r="D197" t="str">
            <v>R001</v>
          </cell>
          <cell r="E197" t="str">
            <v>D05</v>
          </cell>
          <cell r="F197" t="str">
            <v>Estado de Flujos de Efectivo</v>
          </cell>
          <cell r="K197" t="str">
            <v>Flujos de Efectivo de de Operación</v>
          </cell>
          <cell r="L197" t="str">
            <v>Título</v>
          </cell>
        </row>
        <row r="198">
          <cell r="A198" t="str">
            <v>D05-R002</v>
          </cell>
          <cell r="B198">
            <v>2019</v>
          </cell>
          <cell r="C198" t="str">
            <v>190101</v>
          </cell>
          <cell r="D198" t="str">
            <v>R002</v>
          </cell>
          <cell r="E198" t="str">
            <v>D05</v>
          </cell>
          <cell r="F198" t="str">
            <v>Estado de Flujos de Efectivo</v>
          </cell>
          <cell r="K198" t="str">
            <v>Origen</v>
          </cell>
          <cell r="L198" t="str">
            <v>Subtotal</v>
          </cell>
          <cell r="P198">
            <v>5599199940.4800005</v>
          </cell>
          <cell r="S198">
            <v>5599199940.4800005</v>
          </cell>
          <cell r="T198">
            <v>5289215821.5699997</v>
          </cell>
        </row>
        <row r="199">
          <cell r="A199" t="str">
            <v>D05-R003</v>
          </cell>
          <cell r="B199">
            <v>2019</v>
          </cell>
          <cell r="C199" t="str">
            <v>190101</v>
          </cell>
          <cell r="D199" t="str">
            <v>R003</v>
          </cell>
          <cell r="E199" t="str">
            <v>D05</v>
          </cell>
          <cell r="F199" t="str">
            <v>Estado de Flujos de Efectivo</v>
          </cell>
          <cell r="K199" t="str">
            <v>Impuestos</v>
          </cell>
          <cell r="L199" t="str">
            <v>Saldo</v>
          </cell>
          <cell r="P199">
            <v>1080028092.05</v>
          </cell>
          <cell r="S199">
            <v>1080028092.05</v>
          </cell>
          <cell r="T199">
            <v>1036926776.13</v>
          </cell>
        </row>
        <row r="200">
          <cell r="A200" t="str">
            <v>D05-R004</v>
          </cell>
          <cell r="B200">
            <v>2019</v>
          </cell>
          <cell r="C200" t="str">
            <v>190101</v>
          </cell>
          <cell r="D200" t="str">
            <v>R004</v>
          </cell>
          <cell r="E200" t="str">
            <v>D05</v>
          </cell>
          <cell r="F200" t="str">
            <v>Estado de Flujos de Efectivo</v>
          </cell>
          <cell r="K200" t="str">
            <v>Cuotas y Aportaciones de Seguridad Social</v>
          </cell>
          <cell r="L200" t="str">
            <v>Saldo</v>
          </cell>
          <cell r="P200">
            <v>0</v>
          </cell>
        </row>
        <row r="201">
          <cell r="A201" t="str">
            <v>D05-R005</v>
          </cell>
          <cell r="B201">
            <v>2019</v>
          </cell>
          <cell r="C201" t="str">
            <v>190101</v>
          </cell>
          <cell r="D201" t="str">
            <v>R005</v>
          </cell>
          <cell r="E201" t="str">
            <v>D05</v>
          </cell>
          <cell r="F201" t="str">
            <v>Estado de Flujos de Efectivo</v>
          </cell>
          <cell r="K201" t="str">
            <v>Contribuciones de mejoras</v>
          </cell>
          <cell r="L201" t="str">
            <v>Saldo</v>
          </cell>
          <cell r="P201">
            <v>1872043.17</v>
          </cell>
          <cell r="S201">
            <v>1872043.17</v>
          </cell>
          <cell r="T201">
            <v>2022288.24</v>
          </cell>
        </row>
        <row r="202">
          <cell r="A202" t="str">
            <v>D05-R006</v>
          </cell>
          <cell r="B202">
            <v>2019</v>
          </cell>
          <cell r="C202" t="str">
            <v>190101</v>
          </cell>
          <cell r="D202" t="str">
            <v>R006</v>
          </cell>
          <cell r="E202" t="str">
            <v>D05</v>
          </cell>
          <cell r="F202" t="str">
            <v>Estado de Flujos de Efectivo</v>
          </cell>
          <cell r="K202" t="str">
            <v>Derechos</v>
          </cell>
          <cell r="L202" t="str">
            <v>Saldo</v>
          </cell>
          <cell r="P202">
            <v>517279359.32999998</v>
          </cell>
          <cell r="S202">
            <v>517279359.32999998</v>
          </cell>
          <cell r="T202">
            <v>555124442.50999999</v>
          </cell>
        </row>
        <row r="203">
          <cell r="A203" t="str">
            <v>D05-R007</v>
          </cell>
          <cell r="B203">
            <v>2019</v>
          </cell>
          <cell r="C203" t="str">
            <v>190101</v>
          </cell>
          <cell r="D203" t="str">
            <v>R007</v>
          </cell>
          <cell r="E203" t="str">
            <v>D05</v>
          </cell>
          <cell r="F203" t="str">
            <v>Estado de Flujos de Efectivo</v>
          </cell>
          <cell r="K203" t="str">
            <v>Productos de Tipo Corriente</v>
          </cell>
          <cell r="L203" t="str">
            <v>Saldo</v>
          </cell>
          <cell r="P203">
            <v>64832656.700000003</v>
          </cell>
          <cell r="S203">
            <v>64832656.700000003</v>
          </cell>
          <cell r="T203">
            <v>47954009.840000004</v>
          </cell>
        </row>
        <row r="204">
          <cell r="A204" t="str">
            <v>D05-R008</v>
          </cell>
          <cell r="B204">
            <v>2019</v>
          </cell>
          <cell r="C204" t="str">
            <v>190101</v>
          </cell>
          <cell r="D204" t="str">
            <v>R008</v>
          </cell>
          <cell r="E204" t="str">
            <v>D05</v>
          </cell>
          <cell r="F204" t="str">
            <v>Estado de Flujos de Efectivo</v>
          </cell>
          <cell r="K204" t="str">
            <v>Aprovechamientos de Tipo Corriente</v>
          </cell>
          <cell r="L204" t="str">
            <v>Saldo</v>
          </cell>
          <cell r="P204">
            <v>97515638.629999995</v>
          </cell>
          <cell r="S204">
            <v>97515638.629999995</v>
          </cell>
          <cell r="T204">
            <v>114622180.84</v>
          </cell>
        </row>
        <row r="205">
          <cell r="A205" t="str">
            <v>D05-R009</v>
          </cell>
          <cell r="B205">
            <v>2019</v>
          </cell>
          <cell r="C205" t="str">
            <v>190101</v>
          </cell>
          <cell r="D205" t="str">
            <v>R009</v>
          </cell>
          <cell r="E205" t="str">
            <v>D05</v>
          </cell>
          <cell r="F205" t="str">
            <v>Estado de Flujos de Efectivo</v>
          </cell>
          <cell r="K205" t="str">
            <v>Ingresos por Venta de Bienes y Servicios</v>
          </cell>
          <cell r="L205" t="str">
            <v>Saldo</v>
          </cell>
          <cell r="P205">
            <v>145943.59</v>
          </cell>
          <cell r="S205">
            <v>145943.59</v>
          </cell>
        </row>
        <row r="206">
          <cell r="A206" t="str">
            <v>D05-R010</v>
          </cell>
          <cell r="B206">
            <v>2019</v>
          </cell>
          <cell r="C206" t="str">
            <v>190101</v>
          </cell>
          <cell r="D206" t="str">
            <v>R010</v>
          </cell>
          <cell r="E206" t="str">
            <v>D05</v>
          </cell>
          <cell r="F206" t="str">
            <v>Estado de Flujos de Efectivo</v>
          </cell>
          <cell r="K206" t="str">
            <v>Ingresos no Comprendidos en las Fracciones de la Ley de Ingresos Causados en Ejercicios Fiscales Anteriores Pendientes de Liquidación o Pago</v>
          </cell>
          <cell r="L206" t="str">
            <v>Saldo</v>
          </cell>
          <cell r="P206">
            <v>0</v>
          </cell>
        </row>
        <row r="207">
          <cell r="A207" t="str">
            <v>D05-R011</v>
          </cell>
          <cell r="B207">
            <v>2019</v>
          </cell>
          <cell r="C207" t="str">
            <v>190101</v>
          </cell>
          <cell r="D207" t="str">
            <v>R011</v>
          </cell>
          <cell r="E207" t="str">
            <v>D05</v>
          </cell>
          <cell r="F207" t="str">
            <v>Estado de Flujos de Efectivo</v>
          </cell>
          <cell r="K207" t="str">
            <v>Participaciones y Aportaciones</v>
          </cell>
          <cell r="L207" t="str">
            <v>Saldo</v>
          </cell>
          <cell r="P207">
            <v>3837526207.0100002</v>
          </cell>
          <cell r="S207">
            <v>3837526207.0100002</v>
          </cell>
          <cell r="T207">
            <v>3532566124.0100002</v>
          </cell>
        </row>
        <row r="208">
          <cell r="A208" t="str">
            <v>D05-R012</v>
          </cell>
          <cell r="B208">
            <v>2019</v>
          </cell>
          <cell r="C208" t="str">
            <v>190101</v>
          </cell>
          <cell r="D208" t="str">
            <v>R012</v>
          </cell>
          <cell r="E208" t="str">
            <v>D05</v>
          </cell>
          <cell r="F208" t="str">
            <v>Estado de Flujos de Efectivo</v>
          </cell>
          <cell r="K208" t="str">
            <v>Transferencias, Asignaciones y Subsidios y Otras Ayudas</v>
          </cell>
          <cell r="L208" t="str">
            <v>Saldo</v>
          </cell>
          <cell r="P208">
            <v>0</v>
          </cell>
        </row>
        <row r="209">
          <cell r="A209" t="str">
            <v>D05-R013</v>
          </cell>
          <cell r="B209">
            <v>2019</v>
          </cell>
          <cell r="C209" t="str">
            <v>190101</v>
          </cell>
          <cell r="D209" t="str">
            <v>R013</v>
          </cell>
          <cell r="E209" t="str">
            <v>D05</v>
          </cell>
          <cell r="F209" t="str">
            <v>Estado de Flujos de Efectivo</v>
          </cell>
          <cell r="K209" t="str">
            <v>Otros Orígenes de Operación</v>
          </cell>
          <cell r="L209" t="str">
            <v>Saldo</v>
          </cell>
          <cell r="P209">
            <v>0</v>
          </cell>
        </row>
        <row r="210">
          <cell r="A210" t="str">
            <v>D05-R014</v>
          </cell>
          <cell r="B210">
            <v>2019</v>
          </cell>
          <cell r="C210" t="str">
            <v>190101</v>
          </cell>
          <cell r="D210" t="str">
            <v>R014</v>
          </cell>
          <cell r="E210" t="str">
            <v>D05</v>
          </cell>
          <cell r="F210" t="str">
            <v>Estado de Flujos de Efectivo</v>
          </cell>
          <cell r="K210" t="str">
            <v>Aplicación</v>
          </cell>
          <cell r="L210" t="str">
            <v>Subtotal</v>
          </cell>
          <cell r="P210">
            <v>4071520406.7400002</v>
          </cell>
          <cell r="S210">
            <v>4071520406.7400002</v>
          </cell>
          <cell r="T210">
            <v>4112861152.9700003</v>
          </cell>
        </row>
        <row r="211">
          <cell r="A211" t="str">
            <v>D05-R015</v>
          </cell>
          <cell r="B211">
            <v>2019</v>
          </cell>
          <cell r="C211" t="str">
            <v>190101</v>
          </cell>
          <cell r="D211" t="str">
            <v>R015</v>
          </cell>
          <cell r="E211" t="str">
            <v>D05</v>
          </cell>
          <cell r="F211" t="str">
            <v>Estado de Flujos de Efectivo</v>
          </cell>
          <cell r="K211" t="str">
            <v>Servicios Personales</v>
          </cell>
          <cell r="L211" t="str">
            <v>Saldo</v>
          </cell>
          <cell r="P211">
            <v>1627615580.51</v>
          </cell>
          <cell r="S211">
            <v>1627615580.51</v>
          </cell>
          <cell r="T211">
            <v>1556890182.24</v>
          </cell>
        </row>
        <row r="212">
          <cell r="A212" t="str">
            <v>D05-R016</v>
          </cell>
          <cell r="B212">
            <v>2019</v>
          </cell>
          <cell r="C212" t="str">
            <v>190101</v>
          </cell>
          <cell r="D212" t="str">
            <v>R016</v>
          </cell>
          <cell r="E212" t="str">
            <v>D05</v>
          </cell>
          <cell r="F212" t="str">
            <v>Estado de Flujos de Efectivo</v>
          </cell>
          <cell r="K212" t="str">
            <v>Materiales y Suministros</v>
          </cell>
          <cell r="L212" t="str">
            <v>Saldo</v>
          </cell>
          <cell r="P212">
            <v>283316341.08999997</v>
          </cell>
          <cell r="S212">
            <v>283316341.08999997</v>
          </cell>
          <cell r="T212">
            <v>261065743.65000001</v>
          </cell>
        </row>
        <row r="213">
          <cell r="A213" t="str">
            <v>D05-R017</v>
          </cell>
          <cell r="B213">
            <v>2019</v>
          </cell>
          <cell r="C213" t="str">
            <v>190101</v>
          </cell>
          <cell r="D213" t="str">
            <v>R017</v>
          </cell>
          <cell r="E213" t="str">
            <v>D05</v>
          </cell>
          <cell r="F213" t="str">
            <v>Estado de Flujos de Efectivo</v>
          </cell>
          <cell r="K213" t="str">
            <v>Servicios Generales</v>
          </cell>
          <cell r="L213" t="str">
            <v>Saldo</v>
          </cell>
          <cell r="P213">
            <v>1187543403.1700001</v>
          </cell>
          <cell r="S213">
            <v>1187543403.1700001</v>
          </cell>
          <cell r="T213">
            <v>1316272023.22</v>
          </cell>
        </row>
        <row r="214">
          <cell r="A214" t="str">
            <v>D05-R018</v>
          </cell>
          <cell r="B214">
            <v>2019</v>
          </cell>
          <cell r="C214" t="str">
            <v>190101</v>
          </cell>
          <cell r="D214" t="str">
            <v>R018</v>
          </cell>
          <cell r="E214" t="str">
            <v>D05</v>
          </cell>
          <cell r="F214" t="str">
            <v>Estado de Flujos de Efectivo</v>
          </cell>
          <cell r="K214" t="str">
            <v>Transferencias Internas y Asignación al Sector Público</v>
          </cell>
          <cell r="L214" t="str">
            <v>Saldo</v>
          </cell>
          <cell r="P214">
            <v>648266281.55999994</v>
          </cell>
          <cell r="S214">
            <v>648266281.55999994</v>
          </cell>
          <cell r="T214">
            <v>577242193.38999999</v>
          </cell>
        </row>
        <row r="215">
          <cell r="A215" t="str">
            <v>D05-R019</v>
          </cell>
          <cell r="B215">
            <v>2019</v>
          </cell>
          <cell r="C215" t="str">
            <v>190101</v>
          </cell>
          <cell r="D215" t="str">
            <v>R019</v>
          </cell>
          <cell r="E215" t="str">
            <v>D05</v>
          </cell>
          <cell r="F215" t="str">
            <v>Estado de Flujos de Efectivo</v>
          </cell>
          <cell r="K215" t="str">
            <v>Tranferencias al resto del Sector Público</v>
          </cell>
          <cell r="L215" t="str">
            <v>Saldo</v>
          </cell>
          <cell r="P215">
            <v>21672744.27</v>
          </cell>
          <cell r="S215">
            <v>21672744.27</v>
          </cell>
          <cell r="T215">
            <v>62269417</v>
          </cell>
        </row>
        <row r="216">
          <cell r="A216" t="str">
            <v>D05-R020</v>
          </cell>
          <cell r="B216">
            <v>2019</v>
          </cell>
          <cell r="C216" t="str">
            <v>190101</v>
          </cell>
          <cell r="D216" t="str">
            <v>R020</v>
          </cell>
          <cell r="E216" t="str">
            <v>D05</v>
          </cell>
          <cell r="F216" t="str">
            <v>Estado de Flujos de Efectivo</v>
          </cell>
          <cell r="K216" t="str">
            <v>Subsidios y Subvenciones</v>
          </cell>
          <cell r="L216" t="str">
            <v>Saldo</v>
          </cell>
          <cell r="P216">
            <v>32681896.07</v>
          </cell>
          <cell r="S216">
            <v>32681896.07</v>
          </cell>
          <cell r="T216">
            <v>26620000</v>
          </cell>
        </row>
        <row r="217">
          <cell r="A217" t="str">
            <v>D05-R021</v>
          </cell>
          <cell r="B217">
            <v>2019</v>
          </cell>
          <cell r="C217" t="str">
            <v>190101</v>
          </cell>
          <cell r="D217" t="str">
            <v>R021</v>
          </cell>
          <cell r="E217" t="str">
            <v>D05</v>
          </cell>
          <cell r="F217" t="str">
            <v>Estado de Flujos de Efectivo</v>
          </cell>
          <cell r="K217" t="str">
            <v>Ayudas Sociales</v>
          </cell>
          <cell r="L217" t="str">
            <v>Saldo</v>
          </cell>
          <cell r="P217">
            <v>264829188.65000001</v>
          </cell>
          <cell r="S217">
            <v>264829188.65000001</v>
          </cell>
          <cell r="T217">
            <v>303360812.92000002</v>
          </cell>
        </row>
        <row r="218">
          <cell r="A218" t="str">
            <v>D05-R022</v>
          </cell>
          <cell r="B218">
            <v>2019</v>
          </cell>
          <cell r="C218" t="str">
            <v>190101</v>
          </cell>
          <cell r="D218" t="str">
            <v>R022</v>
          </cell>
          <cell r="E218" t="str">
            <v>D05</v>
          </cell>
          <cell r="F218" t="str">
            <v>Estado de Flujos de Efectivo</v>
          </cell>
          <cell r="K218" t="str">
            <v>Pensiones y Jubilaciones</v>
          </cell>
          <cell r="L218" t="str">
            <v>Saldo</v>
          </cell>
          <cell r="P218">
            <v>0</v>
          </cell>
        </row>
        <row r="219">
          <cell r="A219" t="str">
            <v>D05-R023</v>
          </cell>
          <cell r="B219">
            <v>2019</v>
          </cell>
          <cell r="C219" t="str">
            <v>190101</v>
          </cell>
          <cell r="D219" t="str">
            <v>R023</v>
          </cell>
          <cell r="E219" t="str">
            <v>D05</v>
          </cell>
          <cell r="F219" t="str">
            <v>Estado de Flujos de Efectivo</v>
          </cell>
          <cell r="K219" t="str">
            <v>Tranferencias a Fideicomisos, Mandatos y Contratos Análogos</v>
          </cell>
          <cell r="L219" t="str">
            <v>Saldo</v>
          </cell>
          <cell r="P219">
            <v>0</v>
          </cell>
        </row>
        <row r="220">
          <cell r="A220" t="str">
            <v>D05-R024</v>
          </cell>
          <cell r="B220">
            <v>2019</v>
          </cell>
          <cell r="C220" t="str">
            <v>190101</v>
          </cell>
          <cell r="D220" t="str">
            <v>R024</v>
          </cell>
          <cell r="E220" t="str">
            <v>D05</v>
          </cell>
          <cell r="F220" t="str">
            <v>Estado de Flujos de Efectivo</v>
          </cell>
          <cell r="K220" t="str">
            <v>Transferencias a la Seguridad Social</v>
          </cell>
          <cell r="L220" t="str">
            <v>Saldo</v>
          </cell>
          <cell r="P220">
            <v>0</v>
          </cell>
        </row>
        <row r="221">
          <cell r="A221" t="str">
            <v>D05-R025</v>
          </cell>
          <cell r="B221">
            <v>2019</v>
          </cell>
          <cell r="C221" t="str">
            <v>190101</v>
          </cell>
          <cell r="D221" t="str">
            <v>R025</v>
          </cell>
          <cell r="E221" t="str">
            <v>D05</v>
          </cell>
          <cell r="F221" t="str">
            <v>Estado de Flujos de Efectivo</v>
          </cell>
          <cell r="K221" t="str">
            <v>Donativos</v>
          </cell>
          <cell r="L221" t="str">
            <v>Saldo</v>
          </cell>
          <cell r="P221">
            <v>0</v>
          </cell>
        </row>
        <row r="222">
          <cell r="A222" t="str">
            <v>D05-R026</v>
          </cell>
          <cell r="B222">
            <v>2019</v>
          </cell>
          <cell r="C222" t="str">
            <v>190101</v>
          </cell>
          <cell r="D222" t="str">
            <v>R026</v>
          </cell>
          <cell r="E222" t="str">
            <v>D05</v>
          </cell>
          <cell r="F222" t="str">
            <v>Estado de Flujos de Efectivo</v>
          </cell>
          <cell r="K222" t="str">
            <v>Tranferencias al Exterior</v>
          </cell>
          <cell r="L222" t="str">
            <v>Saldo</v>
          </cell>
          <cell r="P222">
            <v>650514.5</v>
          </cell>
          <cell r="S222">
            <v>650514.5</v>
          </cell>
          <cell r="T222">
            <v>1625780.55</v>
          </cell>
        </row>
        <row r="223">
          <cell r="A223" t="str">
            <v>D05-R027</v>
          </cell>
          <cell r="B223">
            <v>2019</v>
          </cell>
          <cell r="C223" t="str">
            <v>190101</v>
          </cell>
          <cell r="D223" t="str">
            <v>R027</v>
          </cell>
          <cell r="E223" t="str">
            <v>D05</v>
          </cell>
          <cell r="F223" t="str">
            <v>Estado de Flujos de Efectivo</v>
          </cell>
          <cell r="K223" t="str">
            <v>Participaciones</v>
          </cell>
          <cell r="L223" t="str">
            <v>Saldo</v>
          </cell>
          <cell r="P223">
            <v>0</v>
          </cell>
        </row>
        <row r="224">
          <cell r="A224" t="str">
            <v>D05-R028</v>
          </cell>
          <cell r="B224">
            <v>2019</v>
          </cell>
          <cell r="C224" t="str">
            <v>190101</v>
          </cell>
          <cell r="D224" t="str">
            <v>R028</v>
          </cell>
          <cell r="E224" t="str">
            <v>D05</v>
          </cell>
          <cell r="F224" t="str">
            <v>Estado de Flujos de Efectivo</v>
          </cell>
          <cell r="K224" t="str">
            <v>Aportaciones</v>
          </cell>
          <cell r="L224" t="str">
            <v>Saldo</v>
          </cell>
          <cell r="P224">
            <v>0</v>
          </cell>
        </row>
        <row r="225">
          <cell r="A225" t="str">
            <v>D05-R029</v>
          </cell>
          <cell r="B225">
            <v>2019</v>
          </cell>
          <cell r="C225" t="str">
            <v>190101</v>
          </cell>
          <cell r="D225" t="str">
            <v>R029</v>
          </cell>
          <cell r="E225" t="str">
            <v>D05</v>
          </cell>
          <cell r="F225" t="str">
            <v>Estado de Flujos de Efectivo</v>
          </cell>
          <cell r="K225" t="str">
            <v>Convenios</v>
          </cell>
          <cell r="L225" t="str">
            <v>Saldo</v>
          </cell>
          <cell r="P225">
            <v>4944456.92</v>
          </cell>
          <cell r="S225">
            <v>4944456.92</v>
          </cell>
          <cell r="T225">
            <v>7515000</v>
          </cell>
        </row>
        <row r="226">
          <cell r="A226" t="str">
            <v>D05-R030</v>
          </cell>
          <cell r="B226">
            <v>2019</v>
          </cell>
          <cell r="C226" t="str">
            <v>190101</v>
          </cell>
          <cell r="D226" t="str">
            <v>R030</v>
          </cell>
          <cell r="E226" t="str">
            <v>D05</v>
          </cell>
          <cell r="F226" t="str">
            <v>Estado de Flujos de Efectivo</v>
          </cell>
          <cell r="K226" t="str">
            <v>Otras Aplicaciones de Operación</v>
          </cell>
          <cell r="L226" t="str">
            <v>Saldo</v>
          </cell>
          <cell r="P226">
            <v>0</v>
          </cell>
        </row>
        <row r="227">
          <cell r="A227" t="str">
            <v>D05-R031</v>
          </cell>
          <cell r="B227">
            <v>2019</v>
          </cell>
          <cell r="C227" t="str">
            <v>190101</v>
          </cell>
          <cell r="D227" t="str">
            <v>R031</v>
          </cell>
          <cell r="E227" t="str">
            <v>D05</v>
          </cell>
          <cell r="F227" t="str">
            <v>Estado de Flujos de Efectivo</v>
          </cell>
          <cell r="K227" t="str">
            <v>Flujos Netos de Efectivo por Actividades de Operación</v>
          </cell>
          <cell r="L227" t="str">
            <v>Cálculo</v>
          </cell>
          <cell r="S227">
            <v>1527679533.7400002</v>
          </cell>
          <cell r="T227">
            <v>1176354668.5999994</v>
          </cell>
        </row>
        <row r="228">
          <cell r="A228" t="str">
            <v>D05-R032</v>
          </cell>
          <cell r="B228">
            <v>2019</v>
          </cell>
          <cell r="C228" t="str">
            <v>190101</v>
          </cell>
          <cell r="D228" t="str">
            <v>R032</v>
          </cell>
          <cell r="E228" t="str">
            <v>D05</v>
          </cell>
          <cell r="F228" t="str">
            <v>Estado de Flujos de Efectivo</v>
          </cell>
          <cell r="K228" t="str">
            <v>Flujos de Efectivo de las Actividades de Inversión</v>
          </cell>
          <cell r="L228" t="str">
            <v>Título</v>
          </cell>
        </row>
        <row r="229">
          <cell r="A229" t="str">
            <v>D05-R033</v>
          </cell>
          <cell r="B229">
            <v>2019</v>
          </cell>
          <cell r="C229" t="str">
            <v>190101</v>
          </cell>
          <cell r="D229" t="str">
            <v>R033</v>
          </cell>
          <cell r="E229" t="str">
            <v>D05</v>
          </cell>
          <cell r="F229" t="str">
            <v>Estado de Flujos de Efectivo</v>
          </cell>
          <cell r="K229" t="str">
            <v>Origen</v>
          </cell>
          <cell r="L229" t="str">
            <v>Subtotal</v>
          </cell>
          <cell r="S229">
            <v>0</v>
          </cell>
          <cell r="T229">
            <v>0</v>
          </cell>
        </row>
        <row r="230">
          <cell r="A230" t="str">
            <v>D05-R034</v>
          </cell>
          <cell r="B230">
            <v>2019</v>
          </cell>
          <cell r="C230" t="str">
            <v>190101</v>
          </cell>
          <cell r="D230" t="str">
            <v>R034</v>
          </cell>
          <cell r="E230" t="str">
            <v>D05</v>
          </cell>
          <cell r="F230" t="str">
            <v>Estado de Flujos de Efectivo</v>
          </cell>
          <cell r="K230" t="str">
            <v>Bienes Inmuebles, Infraestructura y Construcciones en Proceso</v>
          </cell>
          <cell r="L230" t="str">
            <v>Saldo</v>
          </cell>
        </row>
        <row r="231">
          <cell r="A231" t="str">
            <v>D05-R035</v>
          </cell>
          <cell r="B231">
            <v>2019</v>
          </cell>
          <cell r="C231" t="str">
            <v>190101</v>
          </cell>
          <cell r="D231" t="str">
            <v>R035</v>
          </cell>
          <cell r="E231" t="str">
            <v>D05</v>
          </cell>
          <cell r="F231" t="str">
            <v>Estado de Flujos de Efectivo</v>
          </cell>
          <cell r="K231" t="str">
            <v>Bienes Muebles</v>
          </cell>
          <cell r="L231" t="str">
            <v>Saldo</v>
          </cell>
        </row>
        <row r="232">
          <cell r="A232" t="str">
            <v>D05-R036</v>
          </cell>
          <cell r="B232">
            <v>2019</v>
          </cell>
          <cell r="C232" t="str">
            <v>190101</v>
          </cell>
          <cell r="D232" t="str">
            <v>R036</v>
          </cell>
          <cell r="E232" t="str">
            <v>D05</v>
          </cell>
          <cell r="F232" t="str">
            <v>Estado de Flujos de Efectivo</v>
          </cell>
          <cell r="K232" t="str">
            <v>Otros Orígenes de Inversión</v>
          </cell>
          <cell r="L232" t="str">
            <v>Saldo</v>
          </cell>
        </row>
        <row r="233">
          <cell r="A233" t="str">
            <v>D05-R037</v>
          </cell>
          <cell r="B233">
            <v>2019</v>
          </cell>
          <cell r="C233" t="str">
            <v>190101</v>
          </cell>
          <cell r="D233" t="str">
            <v>R037</v>
          </cell>
          <cell r="E233" t="str">
            <v>D05</v>
          </cell>
          <cell r="F233" t="str">
            <v>Estado de Flujos de Efectivo</v>
          </cell>
          <cell r="K233" t="str">
            <v>Aplicación</v>
          </cell>
          <cell r="L233" t="str">
            <v>Subtotal</v>
          </cell>
          <cell r="S233">
            <v>462028625.58000004</v>
          </cell>
          <cell r="T233">
            <v>1141207854.21</v>
          </cell>
        </row>
        <row r="234">
          <cell r="A234" t="str">
            <v>D05-R038</v>
          </cell>
          <cell r="B234">
            <v>2019</v>
          </cell>
          <cell r="C234" t="str">
            <v>190101</v>
          </cell>
          <cell r="D234" t="str">
            <v>R038</v>
          </cell>
          <cell r="E234" t="str">
            <v>D05</v>
          </cell>
          <cell r="F234" t="str">
            <v>Estado de Flujos de Efectivo</v>
          </cell>
          <cell r="K234" t="str">
            <v>Bienes Inmuebles, Infraestructura y Construcciones en Proceso</v>
          </cell>
          <cell r="L234" t="str">
            <v>Saldo</v>
          </cell>
          <cell r="S234">
            <v>288093105.73000002</v>
          </cell>
          <cell r="T234">
            <v>915402248.96000004</v>
          </cell>
        </row>
        <row r="235">
          <cell r="A235" t="str">
            <v>D05-R039</v>
          </cell>
          <cell r="B235">
            <v>2019</v>
          </cell>
          <cell r="C235" t="str">
            <v>190101</v>
          </cell>
          <cell r="D235" t="str">
            <v>R039</v>
          </cell>
          <cell r="E235" t="str">
            <v>D05</v>
          </cell>
          <cell r="F235" t="str">
            <v>Estado de Flujos de Efectivo</v>
          </cell>
          <cell r="K235" t="str">
            <v>Bienes Muebles</v>
          </cell>
          <cell r="L235" t="str">
            <v>Saldo</v>
          </cell>
          <cell r="P235">
            <v>173210519.84999999</v>
          </cell>
          <cell r="S235">
            <v>173210519.84999999</v>
          </cell>
          <cell r="T235">
            <v>219308154.68000001</v>
          </cell>
        </row>
        <row r="236">
          <cell r="A236" t="str">
            <v>D05-R040</v>
          </cell>
          <cell r="B236">
            <v>2019</v>
          </cell>
          <cell r="C236" t="str">
            <v>190101</v>
          </cell>
          <cell r="D236" t="str">
            <v>R040</v>
          </cell>
          <cell r="E236" t="str">
            <v>D05</v>
          </cell>
          <cell r="F236" t="str">
            <v>Estado de Flujos de Efectivo</v>
          </cell>
          <cell r="K236" t="str">
            <v>Otras Aplicaciones de Inversión</v>
          </cell>
          <cell r="L236" t="str">
            <v>Saldo</v>
          </cell>
          <cell r="S236">
            <v>725000</v>
          </cell>
          <cell r="T236">
            <v>6497450.5700000003</v>
          </cell>
        </row>
        <row r="237">
          <cell r="A237" t="str">
            <v>D05-R041</v>
          </cell>
          <cell r="B237">
            <v>2019</v>
          </cell>
          <cell r="C237" t="str">
            <v>190101</v>
          </cell>
          <cell r="D237" t="str">
            <v>R041</v>
          </cell>
          <cell r="E237" t="str">
            <v>D05</v>
          </cell>
          <cell r="F237" t="str">
            <v>Estado de Flujos de Efectivo</v>
          </cell>
          <cell r="K237" t="str">
            <v>Flujos Netos de Efectivo por Actividades de Inversión</v>
          </cell>
          <cell r="L237" t="str">
            <v>Cálculo</v>
          </cell>
          <cell r="S237">
            <v>-462028625.58000004</v>
          </cell>
          <cell r="T237">
            <v>-1141207854.21</v>
          </cell>
        </row>
        <row r="238">
          <cell r="A238" t="str">
            <v>D05-R042</v>
          </cell>
          <cell r="B238">
            <v>2019</v>
          </cell>
          <cell r="C238" t="str">
            <v>190101</v>
          </cell>
          <cell r="D238" t="str">
            <v>R042</v>
          </cell>
          <cell r="E238" t="str">
            <v>D05</v>
          </cell>
          <cell r="F238" t="str">
            <v>Estado de Flujos de Efectivo</v>
          </cell>
          <cell r="K238" t="str">
            <v>Flujos de Efectivo de las Actividades de Financiamiento</v>
          </cell>
          <cell r="L238" t="str">
            <v>Título</v>
          </cell>
        </row>
        <row r="239">
          <cell r="A239" t="str">
            <v>D05-R043</v>
          </cell>
          <cell r="B239">
            <v>2019</v>
          </cell>
          <cell r="C239" t="str">
            <v>190101</v>
          </cell>
          <cell r="D239" t="str">
            <v>R043</v>
          </cell>
          <cell r="E239" t="str">
            <v>D05</v>
          </cell>
          <cell r="F239" t="str">
            <v>Estado de Flujos de Efectivo</v>
          </cell>
          <cell r="K239" t="str">
            <v>Origen</v>
          </cell>
          <cell r="L239" t="str">
            <v>Subtotal</v>
          </cell>
          <cell r="S239">
            <v>0</v>
          </cell>
          <cell r="T239">
            <v>121602369.13</v>
          </cell>
        </row>
        <row r="240">
          <cell r="A240" t="str">
            <v>D05-R044</v>
          </cell>
          <cell r="B240">
            <v>2019</v>
          </cell>
          <cell r="C240" t="str">
            <v>190101</v>
          </cell>
          <cell r="D240" t="str">
            <v>R044</v>
          </cell>
          <cell r="E240" t="str">
            <v>D05</v>
          </cell>
          <cell r="F240" t="str">
            <v>Estado de Flujos de Efectivo</v>
          </cell>
          <cell r="K240" t="str">
            <v>Endeudamiento Neto</v>
          </cell>
          <cell r="L240" t="str">
            <v>SubSubtotal</v>
          </cell>
          <cell r="S240">
            <v>0</v>
          </cell>
          <cell r="T240">
            <v>0</v>
          </cell>
        </row>
        <row r="241">
          <cell r="A241" t="str">
            <v>D05-R045</v>
          </cell>
          <cell r="B241">
            <v>2019</v>
          </cell>
          <cell r="C241" t="str">
            <v>190101</v>
          </cell>
          <cell r="D241" t="str">
            <v>R045</v>
          </cell>
          <cell r="E241" t="str">
            <v>D05</v>
          </cell>
          <cell r="F241" t="str">
            <v>Estado de Flujos de Efectivo</v>
          </cell>
          <cell r="K241" t="str">
            <v>Interno</v>
          </cell>
          <cell r="L241" t="str">
            <v>Saldo</v>
          </cell>
        </row>
        <row r="242">
          <cell r="A242" t="str">
            <v>D05-R046</v>
          </cell>
          <cell r="B242">
            <v>2019</v>
          </cell>
          <cell r="C242" t="str">
            <v>190101</v>
          </cell>
          <cell r="D242" t="str">
            <v>R046</v>
          </cell>
          <cell r="E242" t="str">
            <v>D05</v>
          </cell>
          <cell r="F242" t="str">
            <v>Estado de Flujos de Efectivo</v>
          </cell>
          <cell r="K242" t="str">
            <v>Externo</v>
          </cell>
          <cell r="L242" t="str">
            <v>Saldo</v>
          </cell>
        </row>
        <row r="243">
          <cell r="A243" t="str">
            <v>D05-R047</v>
          </cell>
          <cell r="B243">
            <v>2019</v>
          </cell>
          <cell r="C243" t="str">
            <v>190101</v>
          </cell>
          <cell r="D243" t="str">
            <v>R047</v>
          </cell>
          <cell r="E243" t="str">
            <v>D05</v>
          </cell>
          <cell r="F243" t="str">
            <v>Estado de Flujos de Efectivo</v>
          </cell>
          <cell r="K243" t="str">
            <v>Otros Orígenes de Financiamiento</v>
          </cell>
          <cell r="L243" t="str">
            <v>Saldo</v>
          </cell>
          <cell r="T243">
            <v>121602369.13</v>
          </cell>
        </row>
        <row r="244">
          <cell r="A244" t="str">
            <v>D05-R048</v>
          </cell>
          <cell r="B244">
            <v>2019</v>
          </cell>
          <cell r="C244" t="str">
            <v>190101</v>
          </cell>
          <cell r="D244" t="str">
            <v>R048</v>
          </cell>
          <cell r="E244" t="str">
            <v>D05</v>
          </cell>
          <cell r="F244" t="str">
            <v>Estado de Flujos de Efectivo</v>
          </cell>
          <cell r="K244" t="str">
            <v>Aplicación</v>
          </cell>
          <cell r="L244" t="str">
            <v>Subtotal</v>
          </cell>
          <cell r="S244">
            <v>181868389.09</v>
          </cell>
          <cell r="T244">
            <v>412615548.38999999</v>
          </cell>
        </row>
        <row r="245">
          <cell r="A245" t="str">
            <v>D05-R049</v>
          </cell>
          <cell r="B245">
            <v>2019</v>
          </cell>
          <cell r="C245" t="str">
            <v>190101</v>
          </cell>
          <cell r="D245" t="str">
            <v>R049</v>
          </cell>
          <cell r="E245" t="str">
            <v>D05</v>
          </cell>
          <cell r="F245" t="str">
            <v>Estado de Flujos de Efectivo</v>
          </cell>
          <cell r="K245" t="str">
            <v>Servicios de la Deuda</v>
          </cell>
          <cell r="L245" t="str">
            <v>SubSubtotal</v>
          </cell>
          <cell r="S245">
            <v>111022978.5</v>
          </cell>
          <cell r="T245">
            <v>412615548.38999999</v>
          </cell>
        </row>
        <row r="246">
          <cell r="A246" t="str">
            <v>D05-R050</v>
          </cell>
          <cell r="B246">
            <v>2019</v>
          </cell>
          <cell r="C246" t="str">
            <v>190101</v>
          </cell>
          <cell r="D246" t="str">
            <v>R050</v>
          </cell>
          <cell r="E246" t="str">
            <v>D05</v>
          </cell>
          <cell r="F246" t="str">
            <v>Estado de Flujos de Efectivo</v>
          </cell>
          <cell r="K246" t="str">
            <v>Interno</v>
          </cell>
          <cell r="L246" t="str">
            <v>Saldo</v>
          </cell>
          <cell r="S246">
            <v>111022978.5</v>
          </cell>
          <cell r="T246">
            <v>412615548.38999999</v>
          </cell>
        </row>
        <row r="247">
          <cell r="A247" t="str">
            <v>D05-R051</v>
          </cell>
          <cell r="B247">
            <v>2019</v>
          </cell>
          <cell r="C247" t="str">
            <v>190101</v>
          </cell>
          <cell r="D247" t="str">
            <v>R051</v>
          </cell>
          <cell r="E247" t="str">
            <v>D05</v>
          </cell>
          <cell r="F247" t="str">
            <v>Estado de Flujos de Efectivo</v>
          </cell>
          <cell r="K247" t="str">
            <v>Externo</v>
          </cell>
          <cell r="L247" t="str">
            <v>Saldo</v>
          </cell>
        </row>
        <row r="248">
          <cell r="A248" t="str">
            <v>D05-R052</v>
          </cell>
          <cell r="B248">
            <v>2019</v>
          </cell>
          <cell r="C248" t="str">
            <v>190101</v>
          </cell>
          <cell r="D248" t="str">
            <v>R052</v>
          </cell>
          <cell r="E248" t="str">
            <v>D05</v>
          </cell>
          <cell r="F248" t="str">
            <v>Estado de Flujos de Efectivo</v>
          </cell>
          <cell r="K248" t="str">
            <v>Otras Aplicaciones de Financiamiento</v>
          </cell>
          <cell r="L248" t="str">
            <v>Saldo</v>
          </cell>
          <cell r="S248">
            <v>70845410.590000004</v>
          </cell>
        </row>
        <row r="249">
          <cell r="A249" t="str">
            <v>D05-R053</v>
          </cell>
          <cell r="B249">
            <v>2019</v>
          </cell>
          <cell r="C249" t="str">
            <v>190101</v>
          </cell>
          <cell r="D249" t="str">
            <v>R053</v>
          </cell>
          <cell r="E249" t="str">
            <v>D05</v>
          </cell>
          <cell r="F249" t="str">
            <v>Estado de Flujos de Efectivo</v>
          </cell>
          <cell r="K249" t="str">
            <v>Flujos netos de Efectivo por Actividades de Financiamiento</v>
          </cell>
          <cell r="L249" t="str">
            <v>Cálculo</v>
          </cell>
          <cell r="S249">
            <v>-181868389.09</v>
          </cell>
          <cell r="T249">
            <v>-291013179.25999999</v>
          </cell>
        </row>
        <row r="250">
          <cell r="A250" t="str">
            <v>D05-R054</v>
          </cell>
          <cell r="B250">
            <v>2019</v>
          </cell>
          <cell r="C250" t="str">
            <v>190101</v>
          </cell>
          <cell r="D250" t="str">
            <v>R054</v>
          </cell>
          <cell r="E250" t="str">
            <v>D05</v>
          </cell>
          <cell r="F250" t="str">
            <v>Estado de Flujos de Efectivo</v>
          </cell>
          <cell r="K250" t="str">
            <v>Incremento/Disminución Neta en el Efectivo y Equivalentes al Efectivo</v>
          </cell>
          <cell r="L250" t="str">
            <v>Cálculo</v>
          </cell>
          <cell r="P250">
            <v>883782519.07000017</v>
          </cell>
          <cell r="S250">
            <v>883782519.07000017</v>
          </cell>
          <cell r="T250">
            <v>-255866364.8700006</v>
          </cell>
        </row>
        <row r="251">
          <cell r="A251" t="str">
            <v>D05-R055</v>
          </cell>
          <cell r="B251">
            <v>2019</v>
          </cell>
          <cell r="C251" t="str">
            <v>190101</v>
          </cell>
          <cell r="D251" t="str">
            <v>R055</v>
          </cell>
          <cell r="E251" t="str">
            <v>D05</v>
          </cell>
          <cell r="F251" t="str">
            <v>Estado de Flujos de Efectivo</v>
          </cell>
          <cell r="K251" t="str">
            <v>Efectivo y Equivalentes al Efectivo al Inicio del Ejercicio</v>
          </cell>
          <cell r="L251" t="str">
            <v>Captura</v>
          </cell>
          <cell r="P251">
            <v>825920840.73999929</v>
          </cell>
          <cell r="S251">
            <v>825920840.73999929</v>
          </cell>
          <cell r="T251">
            <v>1081787205.6099999</v>
          </cell>
        </row>
        <row r="252">
          <cell r="A252" t="str">
            <v>D05-R056</v>
          </cell>
          <cell r="B252">
            <v>2019</v>
          </cell>
          <cell r="C252" t="str">
            <v>190101</v>
          </cell>
          <cell r="D252" t="str">
            <v>R056</v>
          </cell>
          <cell r="E252" t="str">
            <v>D05</v>
          </cell>
          <cell r="F252" t="str">
            <v>Estado de Flujos de Efectivo</v>
          </cell>
          <cell r="K252" t="str">
            <v>Efectivo y Equivalentes al Efectivo al Final del Ejercicio</v>
          </cell>
          <cell r="L252" t="str">
            <v>Cálculo</v>
          </cell>
          <cell r="P252">
            <v>1709703359.8099995</v>
          </cell>
          <cell r="S252">
            <v>1709703359.8099995</v>
          </cell>
          <cell r="T252">
            <v>825920840.73999929</v>
          </cell>
        </row>
        <row r="253">
          <cell r="A253" t="str">
            <v>D06-R000</v>
          </cell>
          <cell r="B253">
            <v>2019</v>
          </cell>
          <cell r="C253" t="str">
            <v>190101</v>
          </cell>
          <cell r="D253" t="str">
            <v>R000</v>
          </cell>
          <cell r="E253" t="str">
            <v>D06</v>
          </cell>
          <cell r="F253" t="str">
            <v>Estado Analítico del Activo</v>
          </cell>
          <cell r="K253" t="str">
            <v>CONCEPTO</v>
          </cell>
          <cell r="L253" t="str">
            <v>Referencia</v>
          </cell>
          <cell r="S253" t="str">
            <v>Saldo Inicial
1</v>
          </cell>
          <cell r="T253" t="str">
            <v>Cargos del Periodo
2</v>
          </cell>
          <cell r="U253" t="str">
            <v>Abonos del Periodo
3</v>
          </cell>
          <cell r="V253" t="str">
            <v>Saldo Final
4=(1+2-3)</v>
          </cell>
          <cell r="W253" t="str">
            <v>Variación del Periodo
4-1</v>
          </cell>
        </row>
        <row r="254">
          <cell r="A254" t="str">
            <v>D06-R001</v>
          </cell>
          <cell r="B254">
            <v>2019</v>
          </cell>
          <cell r="C254" t="str">
            <v>190101</v>
          </cell>
          <cell r="D254" t="str">
            <v>R001</v>
          </cell>
          <cell r="E254" t="str">
            <v>D06</v>
          </cell>
          <cell r="F254" t="str">
            <v>Estado Analítico del Activo</v>
          </cell>
          <cell r="K254" t="str">
            <v xml:space="preserve">ACTIVO </v>
          </cell>
          <cell r="L254" t="str">
            <v>Título</v>
          </cell>
        </row>
        <row r="255">
          <cell r="A255" t="str">
            <v>D06-R002</v>
          </cell>
          <cell r="B255">
            <v>2019</v>
          </cell>
          <cell r="C255" t="str">
            <v>190101</v>
          </cell>
          <cell r="D255" t="str">
            <v>R002</v>
          </cell>
          <cell r="E255" t="str">
            <v>D06</v>
          </cell>
          <cell r="F255" t="str">
            <v>Estado Analítico del Activo</v>
          </cell>
          <cell r="K255" t="str">
            <v xml:space="preserve">Activo Circulante </v>
          </cell>
          <cell r="L255" t="str">
            <v>Subtotal</v>
          </cell>
          <cell r="S255">
            <v>873779598.20000005</v>
          </cell>
          <cell r="T255">
            <v>362044759577.56995</v>
          </cell>
          <cell r="U255">
            <v>361119043932.86005</v>
          </cell>
          <cell r="V255">
            <v>1799495242.9099121</v>
          </cell>
          <cell r="W255">
            <v>925715644.70991206</v>
          </cell>
        </row>
        <row r="256">
          <cell r="A256" t="str">
            <v>D06-R003</v>
          </cell>
          <cell r="B256">
            <v>2019</v>
          </cell>
          <cell r="C256" t="str">
            <v>190101</v>
          </cell>
          <cell r="D256" t="str">
            <v>R003</v>
          </cell>
          <cell r="E256" t="str">
            <v>D06</v>
          </cell>
          <cell r="F256" t="str">
            <v>Estado Analítico del Activo</v>
          </cell>
          <cell r="K256" t="str">
            <v>Efectivo y Equivalentes</v>
          </cell>
          <cell r="L256" t="str">
            <v>Saldo</v>
          </cell>
          <cell r="P256">
            <v>883782519.06993651</v>
          </cell>
          <cell r="Q256">
            <v>1709703359.8099365</v>
          </cell>
          <cell r="R256">
            <v>883782519.06993651</v>
          </cell>
          <cell r="S256">
            <v>825920840.74000001</v>
          </cell>
          <cell r="T256">
            <v>353851401449.71997</v>
          </cell>
          <cell r="U256">
            <v>352967618930.65002</v>
          </cell>
          <cell r="V256">
            <v>1709703359.8099365</v>
          </cell>
          <cell r="W256">
            <v>883782519.06993651</v>
          </cell>
        </row>
        <row r="257">
          <cell r="A257" t="str">
            <v>D06-R004</v>
          </cell>
          <cell r="B257">
            <v>2019</v>
          </cell>
          <cell r="C257" t="str">
            <v>190101</v>
          </cell>
          <cell r="D257" t="str">
            <v>R004</v>
          </cell>
          <cell r="E257" t="str">
            <v>D06</v>
          </cell>
          <cell r="F257" t="str">
            <v>Estado Analítico del Activo</v>
          </cell>
          <cell r="K257" t="str">
            <v xml:space="preserve">Derechos a Recibir Efectivo o Equivalentes </v>
          </cell>
          <cell r="L257" t="str">
            <v>Saldo</v>
          </cell>
          <cell r="Q257">
            <v>5844843.720000267</v>
          </cell>
          <cell r="R257">
            <v>4084026.9799997322</v>
          </cell>
          <cell r="S257">
            <v>9928870.6999999993</v>
          </cell>
          <cell r="T257">
            <v>8054841853.5200005</v>
          </cell>
          <cell r="U257">
            <v>8058925880.5</v>
          </cell>
          <cell r="V257">
            <v>5844843.720000267</v>
          </cell>
          <cell r="W257">
            <v>-4084026.9799997322</v>
          </cell>
        </row>
        <row r="258">
          <cell r="A258" t="str">
            <v>D06-R005</v>
          </cell>
          <cell r="B258">
            <v>2019</v>
          </cell>
          <cell r="C258" t="str">
            <v>190101</v>
          </cell>
          <cell r="D258" t="str">
            <v>R005</v>
          </cell>
          <cell r="E258" t="str">
            <v>D06</v>
          </cell>
          <cell r="F258" t="str">
            <v>Estado Analítico del Activo</v>
          </cell>
          <cell r="K258" t="str">
            <v xml:space="preserve">Derechos a Recibir Bienes o Servicios </v>
          </cell>
          <cell r="L258" t="str">
            <v>Saldo</v>
          </cell>
          <cell r="Q258">
            <v>41204840.820000008</v>
          </cell>
          <cell r="R258">
            <v>30877579.910000008</v>
          </cell>
          <cell r="S258">
            <v>10327260.91</v>
          </cell>
          <cell r="T258">
            <v>104090056.48</v>
          </cell>
          <cell r="U258">
            <v>73212476.569999993</v>
          </cell>
          <cell r="V258">
            <v>41204840.820000008</v>
          </cell>
          <cell r="W258">
            <v>30877579.910000008</v>
          </cell>
        </row>
        <row r="259">
          <cell r="A259" t="str">
            <v>D06-R006</v>
          </cell>
          <cell r="B259">
            <v>2019</v>
          </cell>
          <cell r="C259" t="str">
            <v>190101</v>
          </cell>
          <cell r="D259" t="str">
            <v>R006</v>
          </cell>
          <cell r="E259" t="str">
            <v>D06</v>
          </cell>
          <cell r="F259" t="str">
            <v>Estado Analítico del Activo</v>
          </cell>
          <cell r="K259" t="str">
            <v xml:space="preserve">Inventarios </v>
          </cell>
          <cell r="L259" t="str">
            <v>Saldo</v>
          </cell>
          <cell r="Q259">
            <v>0</v>
          </cell>
          <cell r="R259">
            <v>0</v>
          </cell>
          <cell r="V259">
            <v>0</v>
          </cell>
          <cell r="W259">
            <v>0</v>
          </cell>
        </row>
        <row r="260">
          <cell r="A260" t="str">
            <v>D06-R007</v>
          </cell>
          <cell r="B260">
            <v>2019</v>
          </cell>
          <cell r="C260" t="str">
            <v>190101</v>
          </cell>
          <cell r="D260" t="str">
            <v>R007</v>
          </cell>
          <cell r="E260" t="str">
            <v>D06</v>
          </cell>
          <cell r="F260" t="str">
            <v>Estado Analítico del Activo</v>
          </cell>
          <cell r="K260" t="str">
            <v xml:space="preserve">Almacenes </v>
          </cell>
          <cell r="L260" t="str">
            <v>Saldo</v>
          </cell>
          <cell r="Q260">
            <v>16842198.560000002</v>
          </cell>
          <cell r="R260">
            <v>15139572.710000003</v>
          </cell>
          <cell r="S260">
            <v>1702625.85</v>
          </cell>
          <cell r="T260">
            <v>34426217.850000001</v>
          </cell>
          <cell r="U260">
            <v>19286645.140000001</v>
          </cell>
          <cell r="V260">
            <v>16842198.560000002</v>
          </cell>
          <cell r="W260">
            <v>15139572.710000003</v>
          </cell>
        </row>
        <row r="261">
          <cell r="A261" t="str">
            <v>D06-R008</v>
          </cell>
          <cell r="B261">
            <v>2019</v>
          </cell>
          <cell r="C261" t="str">
            <v>190101</v>
          </cell>
          <cell r="D261" t="str">
            <v>R008</v>
          </cell>
          <cell r="E261" t="str">
            <v>D06</v>
          </cell>
          <cell r="F261" t="str">
            <v>Estado Analítico del Activo</v>
          </cell>
          <cell r="K261" t="str">
            <v xml:space="preserve">Estimación por Pérdida o Deterioro de Activos Circulantes </v>
          </cell>
          <cell r="L261" t="str">
            <v>Saldo</v>
          </cell>
          <cell r="Q261">
            <v>0</v>
          </cell>
          <cell r="R261">
            <v>0</v>
          </cell>
          <cell r="V261">
            <v>0</v>
          </cell>
          <cell r="W261">
            <v>0</v>
          </cell>
        </row>
        <row r="262">
          <cell r="A262" t="str">
            <v>D06-R009</v>
          </cell>
          <cell r="B262">
            <v>2019</v>
          </cell>
          <cell r="C262" t="str">
            <v>190101</v>
          </cell>
          <cell r="D262" t="str">
            <v>R009</v>
          </cell>
          <cell r="E262" t="str">
            <v>D06</v>
          </cell>
          <cell r="F262" t="str">
            <v>Estado Analítico del Activo</v>
          </cell>
          <cell r="K262" t="str">
            <v>Otros Activos Circulantes</v>
          </cell>
          <cell r="L262" t="str">
            <v>Saldo</v>
          </cell>
          <cell r="Q262">
            <v>25900000</v>
          </cell>
          <cell r="R262">
            <v>0</v>
          </cell>
          <cell r="S262">
            <v>25900000</v>
          </cell>
          <cell r="V262">
            <v>25900000</v>
          </cell>
          <cell r="W262">
            <v>0</v>
          </cell>
        </row>
        <row r="263">
          <cell r="A263" t="str">
            <v>D06-R010</v>
          </cell>
          <cell r="B263">
            <v>2019</v>
          </cell>
          <cell r="C263" t="str">
            <v>190101</v>
          </cell>
          <cell r="D263" t="str">
            <v>R010</v>
          </cell>
          <cell r="E263" t="str">
            <v>D06</v>
          </cell>
          <cell r="F263" t="str">
            <v>Estado Analítico del Activo</v>
          </cell>
          <cell r="K263" t="str">
            <v>Activo No Circulante</v>
          </cell>
          <cell r="L263" t="str">
            <v>Subtotal</v>
          </cell>
          <cell r="S263">
            <v>7589342971.0500002</v>
          </cell>
          <cell r="T263">
            <v>1949784181.24</v>
          </cell>
          <cell r="U263">
            <v>1204578556.5599999</v>
          </cell>
          <cell r="V263">
            <v>8334548595.7300014</v>
          </cell>
          <cell r="W263">
            <v>745205624.68000126</v>
          </cell>
        </row>
        <row r="264">
          <cell r="A264" t="str">
            <v>D06-R011</v>
          </cell>
          <cell r="B264">
            <v>2019</v>
          </cell>
          <cell r="C264" t="str">
            <v>190101</v>
          </cell>
          <cell r="D264" t="str">
            <v>R011</v>
          </cell>
          <cell r="E264" t="str">
            <v>D06</v>
          </cell>
          <cell r="F264" t="str">
            <v>Estado Analítico del Activo</v>
          </cell>
          <cell r="K264" t="str">
            <v xml:space="preserve">Inversiones Financieras a Largo Plazo </v>
          </cell>
          <cell r="L264" t="str">
            <v>Saldo</v>
          </cell>
          <cell r="Q264">
            <v>5223898.42</v>
          </cell>
          <cell r="R264">
            <v>484585.3200000003</v>
          </cell>
          <cell r="S264">
            <v>4739313.0999999996</v>
          </cell>
          <cell r="T264">
            <v>2546275.0699999998</v>
          </cell>
          <cell r="U264">
            <v>2061689.75</v>
          </cell>
          <cell r="V264">
            <v>5223898.42</v>
          </cell>
          <cell r="W264">
            <v>484585.3200000003</v>
          </cell>
        </row>
        <row r="265">
          <cell r="A265" t="str">
            <v>D06-R012</v>
          </cell>
          <cell r="B265">
            <v>2019</v>
          </cell>
          <cell r="C265" t="str">
            <v>190101</v>
          </cell>
          <cell r="D265" t="str">
            <v>R012</v>
          </cell>
          <cell r="E265" t="str">
            <v>D06</v>
          </cell>
          <cell r="F265" t="str">
            <v>Estado Analítico del Activo</v>
          </cell>
          <cell r="K265" t="str">
            <v xml:space="preserve">Derechos a Recibir Efectivo o Equivalentes a Largo Plazo </v>
          </cell>
          <cell r="L265" t="str">
            <v>Saldo</v>
          </cell>
          <cell r="Q265">
            <v>0</v>
          </cell>
          <cell r="R265">
            <v>0</v>
          </cell>
          <cell r="V265">
            <v>0</v>
          </cell>
          <cell r="W265">
            <v>0</v>
          </cell>
        </row>
        <row r="266">
          <cell r="A266" t="str">
            <v>D06-R013</v>
          </cell>
          <cell r="B266">
            <v>2019</v>
          </cell>
          <cell r="C266" t="str">
            <v>190101</v>
          </cell>
          <cell r="D266" t="str">
            <v>R013</v>
          </cell>
          <cell r="E266" t="str">
            <v>D06</v>
          </cell>
          <cell r="F266" t="str">
            <v>Estado Analítico del Activo</v>
          </cell>
          <cell r="K266" t="str">
            <v xml:space="preserve">Bienes Inmuebles, Infraestructura y Construcciones en Proceso </v>
          </cell>
          <cell r="L266" t="str">
            <v>Saldo</v>
          </cell>
          <cell r="P266">
            <v>1554775673.4300001</v>
          </cell>
          <cell r="Q266">
            <v>7499921577.2600002</v>
          </cell>
          <cell r="R266">
            <v>684560900.73999977</v>
          </cell>
          <cell r="S266">
            <v>6815360676.5200005</v>
          </cell>
          <cell r="T266">
            <v>1554775673.4300001</v>
          </cell>
          <cell r="U266">
            <v>870214772.69000006</v>
          </cell>
          <cell r="V266">
            <v>7499921577.2600002</v>
          </cell>
          <cell r="W266">
            <v>684560900.73999977</v>
          </cell>
        </row>
        <row r="267">
          <cell r="A267" t="str">
            <v>D06-R014</v>
          </cell>
          <cell r="B267">
            <v>2019</v>
          </cell>
          <cell r="C267" t="str">
            <v>190101</v>
          </cell>
          <cell r="D267" t="str">
            <v>R014</v>
          </cell>
          <cell r="E267" t="str">
            <v>D06</v>
          </cell>
          <cell r="F267" t="str">
            <v>Estado Analítico del Activo</v>
          </cell>
          <cell r="K267" t="str">
            <v xml:space="preserve">Bienes Muebles </v>
          </cell>
          <cell r="L267" t="str">
            <v>Saldo</v>
          </cell>
          <cell r="P267">
            <v>390924725.02999997</v>
          </cell>
          <cell r="Q267">
            <v>1172988889.0599999</v>
          </cell>
          <cell r="R267">
            <v>185571514.25</v>
          </cell>
          <cell r="S267">
            <v>987417374.80999994</v>
          </cell>
          <cell r="T267">
            <v>390924725.02999997</v>
          </cell>
          <cell r="U267">
            <v>205353210.78</v>
          </cell>
          <cell r="V267">
            <v>1172988889.0599999</v>
          </cell>
          <cell r="W267">
            <v>185571514.25</v>
          </cell>
        </row>
        <row r="268">
          <cell r="A268" t="str">
            <v>D06-R015</v>
          </cell>
          <cell r="B268">
            <v>2019</v>
          </cell>
          <cell r="C268" t="str">
            <v>190101</v>
          </cell>
          <cell r="D268" t="str">
            <v>R015</v>
          </cell>
          <cell r="E268" t="str">
            <v>D06</v>
          </cell>
          <cell r="F268" t="str">
            <v>Estado Analítico del Activo</v>
          </cell>
          <cell r="K268" t="str">
            <v xml:space="preserve">Activos Intangibles </v>
          </cell>
          <cell r="L268" t="str">
            <v>Saldo</v>
          </cell>
          <cell r="P268">
            <v>1450000</v>
          </cell>
          <cell r="Q268">
            <v>35730021.18</v>
          </cell>
          <cell r="R268">
            <v>725000</v>
          </cell>
          <cell r="S268">
            <v>35005021.18</v>
          </cell>
          <cell r="T268">
            <v>1450000</v>
          </cell>
          <cell r="U268">
            <v>725000</v>
          </cell>
          <cell r="V268">
            <v>35730021.18</v>
          </cell>
          <cell r="W268">
            <v>725000</v>
          </cell>
        </row>
        <row r="269">
          <cell r="A269" t="str">
            <v>D06-R016</v>
          </cell>
          <cell r="B269">
            <v>2019</v>
          </cell>
          <cell r="C269" t="str">
            <v>190101</v>
          </cell>
          <cell r="D269" t="str">
            <v>R016</v>
          </cell>
          <cell r="E269" t="str">
            <v>D06</v>
          </cell>
          <cell r="F269" t="str">
            <v>Estado Analítico del Activo</v>
          </cell>
          <cell r="K269" t="str">
            <v xml:space="preserve">Depreciación, Deterioro y Amortización Acumulada de Bienes </v>
          </cell>
          <cell r="L269" t="str">
            <v>Saldo</v>
          </cell>
          <cell r="Q269">
            <v>-379315790.19</v>
          </cell>
          <cell r="R269">
            <v>126136375.63</v>
          </cell>
          <cell r="S269">
            <v>-253179414.56</v>
          </cell>
          <cell r="T269">
            <v>87507.71</v>
          </cell>
          <cell r="U269">
            <v>126223883.34</v>
          </cell>
          <cell r="V269">
            <v>-379315790.19</v>
          </cell>
          <cell r="W269">
            <v>-126136375.63</v>
          </cell>
        </row>
        <row r="270">
          <cell r="A270" t="str">
            <v>D06-R017</v>
          </cell>
          <cell r="B270">
            <v>2019</v>
          </cell>
          <cell r="C270" t="str">
            <v>190101</v>
          </cell>
          <cell r="D270" t="str">
            <v>R017</v>
          </cell>
          <cell r="E270" t="str">
            <v>D06</v>
          </cell>
          <cell r="F270" t="str">
            <v>Estado Analítico del Activo</v>
          </cell>
          <cell r="K270" t="str">
            <v xml:space="preserve">Activos Diferidos </v>
          </cell>
          <cell r="L270" t="str">
            <v>Saldo</v>
          </cell>
          <cell r="Q270">
            <v>0</v>
          </cell>
          <cell r="R270">
            <v>0</v>
          </cell>
        </row>
        <row r="271">
          <cell r="A271" t="str">
            <v>D06-R018</v>
          </cell>
          <cell r="B271">
            <v>2019</v>
          </cell>
          <cell r="C271" t="str">
            <v>190101</v>
          </cell>
          <cell r="D271" t="str">
            <v>R018</v>
          </cell>
          <cell r="E271" t="str">
            <v>D06</v>
          </cell>
          <cell r="F271" t="str">
            <v>Estado Analítico del Activo</v>
          </cell>
          <cell r="K271" t="str">
            <v xml:space="preserve">Estimación por Pérdida o Deterioro de Activos no Circulantes </v>
          </cell>
          <cell r="L271" t="str">
            <v>Saldo</v>
          </cell>
          <cell r="Q271">
            <v>0</v>
          </cell>
          <cell r="R271">
            <v>0</v>
          </cell>
        </row>
        <row r="272">
          <cell r="A272" t="str">
            <v>D06-R019</v>
          </cell>
          <cell r="B272">
            <v>2019</v>
          </cell>
          <cell r="C272" t="str">
            <v>190101</v>
          </cell>
          <cell r="D272" t="str">
            <v>R019</v>
          </cell>
          <cell r="E272" t="str">
            <v>D06</v>
          </cell>
          <cell r="F272" t="str">
            <v>Estado Analítico del Activo</v>
          </cell>
          <cell r="K272" t="str">
            <v>Otros Activos No Ciculantes</v>
          </cell>
          <cell r="L272" t="str">
            <v>Saldo</v>
          </cell>
          <cell r="Q272">
            <v>0</v>
          </cell>
          <cell r="R272">
            <v>0</v>
          </cell>
        </row>
        <row r="273">
          <cell r="A273" t="str">
            <v>D06-R020</v>
          </cell>
          <cell r="B273">
            <v>2019</v>
          </cell>
          <cell r="C273" t="str">
            <v>190101</v>
          </cell>
          <cell r="D273" t="str">
            <v>R020</v>
          </cell>
          <cell r="E273" t="str">
            <v>D06</v>
          </cell>
          <cell r="F273" t="str">
            <v>Estado Analítico del Activo</v>
          </cell>
          <cell r="K273" t="str">
            <v>Total del Activo</v>
          </cell>
          <cell r="L273" t="str">
            <v>Total</v>
          </cell>
          <cell r="P273">
            <v>10134043838.639914</v>
          </cell>
          <cell r="R273">
            <v>1931362074.6099362</v>
          </cell>
          <cell r="S273">
            <v>8463122569.25</v>
          </cell>
          <cell r="T273">
            <v>363994543758.80994</v>
          </cell>
          <cell r="U273">
            <v>362323622489.42004</v>
          </cell>
          <cell r="V273">
            <v>10134043838.639914</v>
          </cell>
          <cell r="W273">
            <v>1670921269.3899133</v>
          </cell>
        </row>
        <row r="274">
          <cell r="A274" t="str">
            <v>D07-R000</v>
          </cell>
          <cell r="B274">
            <v>2019</v>
          </cell>
          <cell r="C274" t="str">
            <v>190101</v>
          </cell>
          <cell r="D274" t="str">
            <v>R000</v>
          </cell>
          <cell r="E274" t="str">
            <v>D07</v>
          </cell>
          <cell r="F274" t="str">
            <v>Estado Analítico de la Deuda y Otros Pasivos</v>
          </cell>
          <cell r="K274" t="str">
            <v>Denominación de las Deudas</v>
          </cell>
          <cell r="L274" t="str">
            <v>Referencia</v>
          </cell>
          <cell r="S274" t="str">
            <v>Moneda de Contratación</v>
          </cell>
          <cell r="T274" t="str">
            <v>Institución o País Acreedor</v>
          </cell>
          <cell r="U274" t="str">
            <v>Saldo Inicial del Periodo</v>
          </cell>
          <cell r="V274" t="str">
            <v>Saldo Final del Periodo</v>
          </cell>
        </row>
        <row r="275">
          <cell r="A275" t="str">
            <v>D07-R001</v>
          </cell>
          <cell r="B275">
            <v>2019</v>
          </cell>
          <cell r="C275" t="str">
            <v>190101</v>
          </cell>
          <cell r="D275" t="str">
            <v>R001</v>
          </cell>
          <cell r="E275" t="str">
            <v>D07</v>
          </cell>
          <cell r="F275" t="str">
            <v>Estado Analítico de la Deuda y Otros Pasivos</v>
          </cell>
          <cell r="K275" t="str">
            <v>DEUDA PUBLICA</v>
          </cell>
          <cell r="L275" t="str">
            <v>Título</v>
          </cell>
        </row>
        <row r="276">
          <cell r="A276" t="str">
            <v>D07-R002</v>
          </cell>
          <cell r="B276">
            <v>2019</v>
          </cell>
          <cell r="C276" t="str">
            <v>190101</v>
          </cell>
          <cell r="D276" t="str">
            <v>R002</v>
          </cell>
          <cell r="E276" t="str">
            <v>D07</v>
          </cell>
          <cell r="F276" t="str">
            <v>Estado Analítico de la Deuda y Otros Pasivos</v>
          </cell>
          <cell r="K276" t="str">
            <v>Corto Plazo</v>
          </cell>
          <cell r="L276" t="str">
            <v>Subtítulo</v>
          </cell>
        </row>
        <row r="277">
          <cell r="A277" t="str">
            <v>D07-R003</v>
          </cell>
          <cell r="B277">
            <v>2019</v>
          </cell>
          <cell r="C277" t="str">
            <v>190101</v>
          </cell>
          <cell r="D277" t="str">
            <v>R003</v>
          </cell>
          <cell r="E277" t="str">
            <v>D07</v>
          </cell>
          <cell r="F277" t="str">
            <v>Estado Analítico de la Deuda y Otros Pasivos</v>
          </cell>
          <cell r="K277" t="str">
            <v>Deuda Interna</v>
          </cell>
          <cell r="L277" t="str">
            <v>Subtotal</v>
          </cell>
          <cell r="U277">
            <v>0</v>
          </cell>
          <cell r="V277">
            <v>0</v>
          </cell>
        </row>
        <row r="278">
          <cell r="A278" t="str">
            <v>D07-R004</v>
          </cell>
          <cell r="B278">
            <v>2019</v>
          </cell>
          <cell r="C278" t="str">
            <v>190101</v>
          </cell>
          <cell r="D278" t="str">
            <v>R004</v>
          </cell>
          <cell r="E278" t="str">
            <v>D07</v>
          </cell>
          <cell r="F278" t="str">
            <v>Estado Analítico de la Deuda y Otros Pasivos</v>
          </cell>
          <cell r="K278" t="str">
            <v>Instituciones de Crédito</v>
          </cell>
          <cell r="L278" t="str">
            <v>Saldo</v>
          </cell>
        </row>
        <row r="279">
          <cell r="A279" t="str">
            <v>D07-R005</v>
          </cell>
          <cell r="B279">
            <v>2019</v>
          </cell>
          <cell r="C279" t="str">
            <v>190101</v>
          </cell>
          <cell r="D279" t="str">
            <v>R005</v>
          </cell>
          <cell r="E279" t="str">
            <v>D07</v>
          </cell>
          <cell r="F279" t="str">
            <v>Estado Analítico de la Deuda y Otros Pasivos</v>
          </cell>
          <cell r="K279" t="str">
            <v>Títulos y Valores</v>
          </cell>
          <cell r="L279" t="str">
            <v>Saldo</v>
          </cell>
        </row>
        <row r="280">
          <cell r="A280" t="str">
            <v>D07-R006</v>
          </cell>
          <cell r="B280">
            <v>2019</v>
          </cell>
          <cell r="C280" t="str">
            <v>190101</v>
          </cell>
          <cell r="D280" t="str">
            <v>R006</v>
          </cell>
          <cell r="E280" t="str">
            <v>D07</v>
          </cell>
          <cell r="F280" t="str">
            <v>Estado Analítico de la Deuda y Otros Pasivos</v>
          </cell>
          <cell r="K280" t="str">
            <v>Arrendamientos Financieros</v>
          </cell>
          <cell r="L280" t="str">
            <v>Saldo</v>
          </cell>
        </row>
        <row r="281">
          <cell r="A281" t="str">
            <v>D07-R007</v>
          </cell>
          <cell r="B281">
            <v>2019</v>
          </cell>
          <cell r="C281" t="str">
            <v>190101</v>
          </cell>
          <cell r="D281" t="str">
            <v>R007</v>
          </cell>
          <cell r="E281" t="str">
            <v>D07</v>
          </cell>
          <cell r="F281" t="str">
            <v>Estado Analítico de la Deuda y Otros Pasivos</v>
          </cell>
          <cell r="K281" t="str">
            <v>Deuda Externa</v>
          </cell>
          <cell r="L281" t="str">
            <v>Subtotal</v>
          </cell>
          <cell r="U281">
            <v>0</v>
          </cell>
          <cell r="V281">
            <v>0</v>
          </cell>
        </row>
        <row r="282">
          <cell r="A282" t="str">
            <v>D07-R008</v>
          </cell>
          <cell r="B282">
            <v>2019</v>
          </cell>
          <cell r="C282" t="str">
            <v>190101</v>
          </cell>
          <cell r="D282" t="str">
            <v>R008</v>
          </cell>
          <cell r="E282" t="str">
            <v>D07</v>
          </cell>
          <cell r="F282" t="str">
            <v>Estado Analítico de la Deuda y Otros Pasivos</v>
          </cell>
          <cell r="K282" t="str">
            <v>Organismos Financieros Internacionales</v>
          </cell>
          <cell r="L282" t="str">
            <v>Saldo</v>
          </cell>
        </row>
        <row r="283">
          <cell r="A283" t="str">
            <v>D07-R009</v>
          </cell>
          <cell r="B283">
            <v>2019</v>
          </cell>
          <cell r="C283" t="str">
            <v>190101</v>
          </cell>
          <cell r="D283" t="str">
            <v>R009</v>
          </cell>
          <cell r="E283" t="str">
            <v>D07</v>
          </cell>
          <cell r="F283" t="str">
            <v>Estado Analítico de la Deuda y Otros Pasivos</v>
          </cell>
          <cell r="K283" t="str">
            <v>Deuda Bilateral</v>
          </cell>
          <cell r="L283" t="str">
            <v>Saldo</v>
          </cell>
        </row>
        <row r="284">
          <cell r="A284" t="str">
            <v>D07-R010</v>
          </cell>
          <cell r="B284">
            <v>2019</v>
          </cell>
          <cell r="C284" t="str">
            <v>190101</v>
          </cell>
          <cell r="D284" t="str">
            <v>R010</v>
          </cell>
          <cell r="E284" t="str">
            <v>D07</v>
          </cell>
          <cell r="F284" t="str">
            <v>Estado Analítico de la Deuda y Otros Pasivos</v>
          </cell>
          <cell r="K284" t="str">
            <v>Títulos y Valores</v>
          </cell>
          <cell r="L284" t="str">
            <v>Saldo</v>
          </cell>
        </row>
        <row r="285">
          <cell r="A285" t="str">
            <v>D07-R011</v>
          </cell>
          <cell r="B285">
            <v>2019</v>
          </cell>
          <cell r="C285" t="str">
            <v>190101</v>
          </cell>
          <cell r="D285" t="str">
            <v>R011</v>
          </cell>
          <cell r="E285" t="str">
            <v>D07</v>
          </cell>
          <cell r="F285" t="str">
            <v>Estado Analítico de la Deuda y Otros Pasivos</v>
          </cell>
          <cell r="K285" t="str">
            <v>Arrendamientos Financieros</v>
          </cell>
          <cell r="L285" t="str">
            <v>Saldo</v>
          </cell>
        </row>
        <row r="286">
          <cell r="A286" t="str">
            <v>D07-R012</v>
          </cell>
          <cell r="B286">
            <v>2019</v>
          </cell>
          <cell r="C286" t="str">
            <v>190101</v>
          </cell>
          <cell r="D286" t="str">
            <v>R012</v>
          </cell>
          <cell r="E286" t="str">
            <v>D07</v>
          </cell>
          <cell r="F286" t="str">
            <v>Estado Analítico de la Deuda y Otros Pasivos</v>
          </cell>
          <cell r="K286" t="str">
            <v>Subtotal Corto Plazo</v>
          </cell>
          <cell r="L286" t="str">
            <v>Operación</v>
          </cell>
          <cell r="U286">
            <v>0</v>
          </cell>
          <cell r="V286">
            <v>0</v>
          </cell>
        </row>
        <row r="287">
          <cell r="A287" t="str">
            <v>D07-R013</v>
          </cell>
          <cell r="B287">
            <v>2019</v>
          </cell>
          <cell r="C287" t="str">
            <v>190101</v>
          </cell>
          <cell r="D287" t="str">
            <v>R013</v>
          </cell>
          <cell r="E287" t="str">
            <v>D07</v>
          </cell>
          <cell r="F287" t="str">
            <v>Estado Analítico de la Deuda y Otros Pasivos</v>
          </cell>
          <cell r="K287" t="str">
            <v>Largo Plazo</v>
          </cell>
          <cell r="L287" t="str">
            <v>Subtítulo</v>
          </cell>
        </row>
        <row r="288">
          <cell r="A288" t="str">
            <v>D07-R014</v>
          </cell>
          <cell r="B288">
            <v>2019</v>
          </cell>
          <cell r="C288" t="str">
            <v>190101</v>
          </cell>
          <cell r="D288" t="str">
            <v>R014</v>
          </cell>
          <cell r="E288" t="str">
            <v>D07</v>
          </cell>
          <cell r="F288" t="str">
            <v>Estado Analítico de la Deuda y Otros Pasivos</v>
          </cell>
          <cell r="K288" t="str">
            <v>Deuda Interna</v>
          </cell>
          <cell r="L288" t="str">
            <v>Subtotal</v>
          </cell>
          <cell r="U288">
            <v>218966617.68000001</v>
          </cell>
          <cell r="V288">
            <v>125750364.56</v>
          </cell>
        </row>
        <row r="289">
          <cell r="A289" t="str">
            <v>D07-R015</v>
          </cell>
          <cell r="B289">
            <v>2019</v>
          </cell>
          <cell r="C289" t="str">
            <v>190101</v>
          </cell>
          <cell r="D289" t="str">
            <v>R015</v>
          </cell>
          <cell r="E289" t="str">
            <v>D07</v>
          </cell>
          <cell r="F289" t="str">
            <v>Estado Analítico de la Deuda y Otros Pasivos</v>
          </cell>
          <cell r="K289" t="str">
            <v>Instituciones de Crédito</v>
          </cell>
          <cell r="L289" t="str">
            <v>Saldo</v>
          </cell>
          <cell r="U289">
            <v>218966617.68000001</v>
          </cell>
          <cell r="V289">
            <v>125750364.56</v>
          </cell>
        </row>
        <row r="290">
          <cell r="A290" t="str">
            <v>D07-R016</v>
          </cell>
          <cell r="B290">
            <v>2019</v>
          </cell>
          <cell r="C290" t="str">
            <v>190101</v>
          </cell>
          <cell r="D290" t="str">
            <v>R016</v>
          </cell>
          <cell r="E290" t="str">
            <v>D07</v>
          </cell>
          <cell r="F290" t="str">
            <v>Estado Analítico de la Deuda y Otros Pasivos</v>
          </cell>
          <cell r="K290" t="str">
            <v>Títulos y Valores</v>
          </cell>
          <cell r="L290" t="str">
            <v>Saldo</v>
          </cell>
        </row>
        <row r="291">
          <cell r="A291" t="str">
            <v>D07-R017</v>
          </cell>
          <cell r="B291">
            <v>2019</v>
          </cell>
          <cell r="C291" t="str">
            <v>190101</v>
          </cell>
          <cell r="D291" t="str">
            <v>R017</v>
          </cell>
          <cell r="E291" t="str">
            <v>D07</v>
          </cell>
          <cell r="F291" t="str">
            <v>Estado Analítico de la Deuda y Otros Pasivos</v>
          </cell>
          <cell r="K291" t="str">
            <v>Arrendamientos Financieros</v>
          </cell>
          <cell r="L291" t="str">
            <v>Saldo</v>
          </cell>
        </row>
        <row r="292">
          <cell r="A292" t="str">
            <v>D07-R018</v>
          </cell>
          <cell r="B292">
            <v>2019</v>
          </cell>
          <cell r="C292" t="str">
            <v>190101</v>
          </cell>
          <cell r="D292" t="str">
            <v>R018</v>
          </cell>
          <cell r="E292" t="str">
            <v>D07</v>
          </cell>
          <cell r="F292" t="str">
            <v>Estado Analítico de la Deuda y Otros Pasivos</v>
          </cell>
          <cell r="K292" t="str">
            <v>Deuda Externa</v>
          </cell>
          <cell r="L292" t="str">
            <v>Subtotal</v>
          </cell>
          <cell r="U292">
            <v>0</v>
          </cell>
          <cell r="V292">
            <v>0</v>
          </cell>
        </row>
        <row r="293">
          <cell r="A293" t="str">
            <v>D07-R019</v>
          </cell>
          <cell r="B293">
            <v>2019</v>
          </cell>
          <cell r="C293" t="str">
            <v>190101</v>
          </cell>
          <cell r="D293" t="str">
            <v>R019</v>
          </cell>
          <cell r="E293" t="str">
            <v>D07</v>
          </cell>
          <cell r="F293" t="str">
            <v>Estado Analítico de la Deuda y Otros Pasivos</v>
          </cell>
          <cell r="K293" t="str">
            <v>Organismos Financieros Internacionales</v>
          </cell>
          <cell r="L293" t="str">
            <v>Saldo</v>
          </cell>
        </row>
        <row r="294">
          <cell r="A294" t="str">
            <v>D07-R020</v>
          </cell>
          <cell r="B294">
            <v>2019</v>
          </cell>
          <cell r="C294" t="str">
            <v>190101</v>
          </cell>
          <cell r="D294" t="str">
            <v>R020</v>
          </cell>
          <cell r="E294" t="str">
            <v>D07</v>
          </cell>
          <cell r="F294" t="str">
            <v>Estado Analítico de la Deuda y Otros Pasivos</v>
          </cell>
          <cell r="K294" t="str">
            <v>Deuda Bilateral</v>
          </cell>
          <cell r="L294" t="str">
            <v>Saldo</v>
          </cell>
        </row>
        <row r="295">
          <cell r="A295" t="str">
            <v>D07-R021</v>
          </cell>
          <cell r="B295">
            <v>2019</v>
          </cell>
          <cell r="C295" t="str">
            <v>190101</v>
          </cell>
          <cell r="D295" t="str">
            <v>R021</v>
          </cell>
          <cell r="E295" t="str">
            <v>D07</v>
          </cell>
          <cell r="F295" t="str">
            <v>Estado Analítico de la Deuda y Otros Pasivos</v>
          </cell>
          <cell r="K295" t="str">
            <v>Títulos y Valores</v>
          </cell>
          <cell r="L295" t="str">
            <v>Saldo</v>
          </cell>
        </row>
        <row r="296">
          <cell r="A296" t="str">
            <v>D07-R022</v>
          </cell>
          <cell r="B296">
            <v>2019</v>
          </cell>
          <cell r="C296" t="str">
            <v>190101</v>
          </cell>
          <cell r="D296" t="str">
            <v>R022</v>
          </cell>
          <cell r="E296" t="str">
            <v>D07</v>
          </cell>
          <cell r="F296" t="str">
            <v>Estado Analítico de la Deuda y Otros Pasivos</v>
          </cell>
          <cell r="K296" t="str">
            <v>Arrendamientos Financieros</v>
          </cell>
          <cell r="L296" t="str">
            <v>Saldo</v>
          </cell>
        </row>
        <row r="297">
          <cell r="A297" t="str">
            <v>D07-R023</v>
          </cell>
          <cell r="B297">
            <v>2019</v>
          </cell>
          <cell r="C297" t="str">
            <v>190101</v>
          </cell>
          <cell r="D297" t="str">
            <v>R023</v>
          </cell>
          <cell r="E297" t="str">
            <v>D07</v>
          </cell>
          <cell r="F297" t="str">
            <v>Estado Analítico de la Deuda y Otros Pasivos</v>
          </cell>
          <cell r="K297" t="str">
            <v>Subtotal Lago Plazo</v>
          </cell>
          <cell r="L297" t="str">
            <v>Operación</v>
          </cell>
          <cell r="U297">
            <v>218966617.68000001</v>
          </cell>
          <cell r="V297">
            <v>125750364.56</v>
          </cell>
        </row>
        <row r="298">
          <cell r="A298" t="str">
            <v>D07-R024</v>
          </cell>
          <cell r="B298">
            <v>2019</v>
          </cell>
          <cell r="C298" t="str">
            <v>190101</v>
          </cell>
          <cell r="D298" t="str">
            <v>R024</v>
          </cell>
          <cell r="E298" t="str">
            <v>D07</v>
          </cell>
          <cell r="F298" t="str">
            <v>Estado Analítico de la Deuda y Otros Pasivos</v>
          </cell>
          <cell r="K298" t="str">
            <v>Otros Pasivos</v>
          </cell>
          <cell r="L298" t="str">
            <v>Saldo</v>
          </cell>
          <cell r="U298">
            <v>145972811.44</v>
          </cell>
          <cell r="V298">
            <v>159574308.63999999</v>
          </cell>
        </row>
        <row r="299">
          <cell r="A299" t="str">
            <v>D07-R025</v>
          </cell>
          <cell r="B299">
            <v>2019</v>
          </cell>
          <cell r="C299" t="str">
            <v>190101</v>
          </cell>
          <cell r="D299" t="str">
            <v>R025</v>
          </cell>
          <cell r="E299" t="str">
            <v>D07</v>
          </cell>
          <cell r="F299" t="str">
            <v>Estado Analítico de la Deuda y Otros Pasivos</v>
          </cell>
          <cell r="K299" t="str">
            <v>Total de Deuda y Otros Pasivos</v>
          </cell>
          <cell r="L299" t="str">
            <v>Operación</v>
          </cell>
          <cell r="P299">
            <v>364939429.12</v>
          </cell>
          <cell r="Q299">
            <v>285324673.19999999</v>
          </cell>
          <cell r="U299">
            <v>364939429.12</v>
          </cell>
          <cell r="V299">
            <v>285324673.19999999</v>
          </cell>
        </row>
        <row r="300">
          <cell r="A300" t="str">
            <v>D10-R000</v>
          </cell>
          <cell r="B300">
            <v>2019</v>
          </cell>
          <cell r="C300" t="str">
            <v>190101</v>
          </cell>
          <cell r="D300" t="str">
            <v>R000</v>
          </cell>
          <cell r="E300" t="str">
            <v>D10</v>
          </cell>
          <cell r="F300" t="str">
            <v>Estado Analìtico de Ingresos</v>
          </cell>
          <cell r="K300" t="str">
            <v>Rubro de Ingresos</v>
          </cell>
          <cell r="L300" t="str">
            <v>Referencia</v>
          </cell>
          <cell r="S300" t="str">
            <v>Estimado
(1)</v>
          </cell>
          <cell r="T300" t="str">
            <v>Ampliaciones y Reducciones
(2)</v>
          </cell>
          <cell r="U300" t="str">
            <v>Modificado
(3=1+2)</v>
          </cell>
          <cell r="V300" t="str">
            <v>Devengado
(4)</v>
          </cell>
          <cell r="W300" t="str">
            <v>Recaudado
(5)</v>
          </cell>
          <cell r="X300" t="str">
            <v>Diferencia
(6=5-1)</v>
          </cell>
        </row>
        <row r="301">
          <cell r="A301" t="str">
            <v>D10-R001</v>
          </cell>
          <cell r="B301">
            <v>2019</v>
          </cell>
          <cell r="C301" t="str">
            <v>190101</v>
          </cell>
          <cell r="D301" t="str">
            <v>R001</v>
          </cell>
          <cell r="E301" t="str">
            <v>D10</v>
          </cell>
          <cell r="F301" t="str">
            <v>Estado Analìtico de Ingresos</v>
          </cell>
          <cell r="K301" t="str">
            <v>Impuestos</v>
          </cell>
          <cell r="L301" t="str">
            <v>Saldo</v>
          </cell>
          <cell r="P301">
            <v>1080028092.05</v>
          </cell>
          <cell r="Q301">
            <v>1080028092.05</v>
          </cell>
          <cell r="S301">
            <v>1062117659</v>
          </cell>
          <cell r="T301">
            <v>17910433.050000001</v>
          </cell>
          <cell r="U301">
            <v>1080028092.05</v>
          </cell>
          <cell r="V301">
            <v>1080028092.05</v>
          </cell>
          <cell r="W301">
            <v>1080028092.05</v>
          </cell>
          <cell r="X301">
            <v>17910433.049999952</v>
          </cell>
        </row>
        <row r="302">
          <cell r="A302" t="str">
            <v>D10-R002</v>
          </cell>
          <cell r="B302">
            <v>2019</v>
          </cell>
          <cell r="C302" t="str">
            <v>190101</v>
          </cell>
          <cell r="D302" t="str">
            <v>R002</v>
          </cell>
          <cell r="E302" t="str">
            <v>D10</v>
          </cell>
          <cell r="F302" t="str">
            <v>Estado Analìtico de Ingresos</v>
          </cell>
          <cell r="K302" t="str">
            <v>Cuotas y Aportaciones de Seguridad Social</v>
          </cell>
          <cell r="L302" t="str">
            <v>Saldo</v>
          </cell>
          <cell r="P302">
            <v>0</v>
          </cell>
          <cell r="Q302">
            <v>0</v>
          </cell>
          <cell r="U302">
            <v>0</v>
          </cell>
          <cell r="X302">
            <v>0</v>
          </cell>
        </row>
        <row r="303">
          <cell r="A303" t="str">
            <v>D10-R003</v>
          </cell>
          <cell r="B303">
            <v>2019</v>
          </cell>
          <cell r="C303" t="str">
            <v>190101</v>
          </cell>
          <cell r="D303" t="str">
            <v>R003</v>
          </cell>
          <cell r="E303" t="str">
            <v>D10</v>
          </cell>
          <cell r="F303" t="str">
            <v>Estado Analìtico de Ingresos</v>
          </cell>
          <cell r="K303" t="str">
            <v>Contribuciones de Mejoras</v>
          </cell>
          <cell r="L303" t="str">
            <v>Saldo</v>
          </cell>
          <cell r="P303">
            <v>1872043.17</v>
          </cell>
          <cell r="Q303">
            <v>1872043.17</v>
          </cell>
          <cell r="S303">
            <v>2064151</v>
          </cell>
          <cell r="T303">
            <v>-192107.83</v>
          </cell>
          <cell r="U303">
            <v>1872043.17</v>
          </cell>
          <cell r="V303">
            <v>1872043.17</v>
          </cell>
          <cell r="W303">
            <v>1872043.17</v>
          </cell>
          <cell r="X303">
            <v>-192107.83000000007</v>
          </cell>
        </row>
        <row r="304">
          <cell r="A304" t="str">
            <v>D10-R004</v>
          </cell>
          <cell r="B304">
            <v>2019</v>
          </cell>
          <cell r="C304" t="str">
            <v>190101</v>
          </cell>
          <cell r="D304" t="str">
            <v>R004</v>
          </cell>
          <cell r="E304" t="str">
            <v>D10</v>
          </cell>
          <cell r="F304" t="str">
            <v>Estado Analìtico de Ingresos</v>
          </cell>
          <cell r="K304" t="str">
            <v>Derechos</v>
          </cell>
          <cell r="L304" t="str">
            <v>Saldo</v>
          </cell>
          <cell r="P304">
            <v>517279359.32999998</v>
          </cell>
          <cell r="Q304">
            <v>517279359.32999998</v>
          </cell>
          <cell r="S304">
            <v>525951060</v>
          </cell>
          <cell r="T304">
            <v>-8671700.6699999999</v>
          </cell>
          <cell r="U304">
            <v>517279359.32999998</v>
          </cell>
          <cell r="V304">
            <v>517279359.32999998</v>
          </cell>
          <cell r="W304">
            <v>517279359.32999998</v>
          </cell>
          <cell r="X304">
            <v>-8671700.6700000167</v>
          </cell>
        </row>
        <row r="305">
          <cell r="A305" t="str">
            <v>D10-R005</v>
          </cell>
          <cell r="B305">
            <v>2019</v>
          </cell>
          <cell r="C305" t="str">
            <v>190101</v>
          </cell>
          <cell r="D305" t="str">
            <v>R005</v>
          </cell>
          <cell r="E305" t="str">
            <v>D10</v>
          </cell>
          <cell r="F305" t="str">
            <v>Estado Analìtico de Ingresos</v>
          </cell>
          <cell r="K305" t="str">
            <v>Productos</v>
          </cell>
          <cell r="L305" t="str">
            <v>Saldo</v>
          </cell>
          <cell r="P305">
            <v>64832656.700000003</v>
          </cell>
          <cell r="Q305">
            <v>64832656.700000003</v>
          </cell>
          <cell r="S305">
            <v>29830636</v>
          </cell>
          <cell r="T305">
            <v>35002020.700000003</v>
          </cell>
          <cell r="V305">
            <v>64832656.700000003</v>
          </cell>
          <cell r="W305">
            <v>64832656.700000003</v>
          </cell>
          <cell r="X305">
            <v>35002020.700000003</v>
          </cell>
        </row>
        <row r="306">
          <cell r="A306" t="str">
            <v>D10-R006</v>
          </cell>
          <cell r="B306">
            <v>2019</v>
          </cell>
          <cell r="C306" t="str">
            <v>190101</v>
          </cell>
          <cell r="D306" t="str">
            <v>R006</v>
          </cell>
          <cell r="E306" t="str">
            <v>D10</v>
          </cell>
          <cell r="F306" t="str">
            <v>Estado Analìtico de Ingresos</v>
          </cell>
          <cell r="K306" t="str">
            <v>Corriente</v>
          </cell>
          <cell r="L306" t="str">
            <v>Cálculo</v>
          </cell>
          <cell r="U306">
            <v>0</v>
          </cell>
          <cell r="X306">
            <v>0</v>
          </cell>
        </row>
        <row r="307">
          <cell r="A307" t="str">
            <v>D10-R007</v>
          </cell>
          <cell r="B307">
            <v>2019</v>
          </cell>
          <cell r="C307" t="str">
            <v>190101</v>
          </cell>
          <cell r="D307" t="str">
            <v>R007</v>
          </cell>
          <cell r="E307" t="str">
            <v>D10</v>
          </cell>
          <cell r="F307" t="str">
            <v>Estado Analìtico de Ingresos</v>
          </cell>
          <cell r="K307" t="str">
            <v>Capital</v>
          </cell>
          <cell r="L307" t="str">
            <v>Cálculo</v>
          </cell>
          <cell r="U307">
            <v>0</v>
          </cell>
          <cell r="X307">
            <v>0</v>
          </cell>
        </row>
        <row r="308">
          <cell r="A308" t="str">
            <v>D10-R008</v>
          </cell>
          <cell r="B308">
            <v>2019</v>
          </cell>
          <cell r="C308" t="str">
            <v>190101</v>
          </cell>
          <cell r="D308" t="str">
            <v>R008</v>
          </cell>
          <cell r="E308" t="str">
            <v>D10</v>
          </cell>
          <cell r="F308" t="str">
            <v>Estado Analìtico de Ingresos</v>
          </cell>
          <cell r="K308" t="str">
            <v>Aprovechamientos</v>
          </cell>
          <cell r="L308" t="str">
            <v>Saldo</v>
          </cell>
          <cell r="P308">
            <v>97515638.629999995</v>
          </cell>
          <cell r="Q308">
            <v>97515638.629999995</v>
          </cell>
          <cell r="S308">
            <v>149942910</v>
          </cell>
          <cell r="T308">
            <v>-52427271.369999997</v>
          </cell>
          <cell r="V308">
            <v>97515638.629999995</v>
          </cell>
          <cell r="W308">
            <v>97515638.629999995</v>
          </cell>
          <cell r="X308">
            <v>-52427271.370000005</v>
          </cell>
        </row>
        <row r="309">
          <cell r="A309" t="str">
            <v>D10-R009</v>
          </cell>
          <cell r="B309">
            <v>2019</v>
          </cell>
          <cell r="C309" t="str">
            <v>190101</v>
          </cell>
          <cell r="D309" t="str">
            <v>R009</v>
          </cell>
          <cell r="E309" t="str">
            <v>D10</v>
          </cell>
          <cell r="F309" t="str">
            <v>Estado Analìtico de Ingresos</v>
          </cell>
          <cell r="K309" t="str">
            <v>Corriente</v>
          </cell>
          <cell r="L309" t="str">
            <v>Cálculo</v>
          </cell>
          <cell r="U309">
            <v>0</v>
          </cell>
          <cell r="X309">
            <v>0</v>
          </cell>
        </row>
        <row r="310">
          <cell r="A310" t="str">
            <v>D10-R010</v>
          </cell>
          <cell r="B310">
            <v>2019</v>
          </cell>
          <cell r="C310" t="str">
            <v>190101</v>
          </cell>
          <cell r="D310" t="str">
            <v>R010</v>
          </cell>
          <cell r="E310" t="str">
            <v>D10</v>
          </cell>
          <cell r="F310" t="str">
            <v>Estado Analìtico de Ingresos</v>
          </cell>
          <cell r="K310" t="str">
            <v>Capital</v>
          </cell>
          <cell r="L310" t="str">
            <v>Cálculo</v>
          </cell>
          <cell r="U310">
            <v>0</v>
          </cell>
          <cell r="X310">
            <v>0</v>
          </cell>
        </row>
        <row r="311">
          <cell r="A311" t="str">
            <v>D10-R011</v>
          </cell>
          <cell r="B311">
            <v>2019</v>
          </cell>
          <cell r="C311" t="str">
            <v>190101</v>
          </cell>
          <cell r="D311" t="str">
            <v>R011</v>
          </cell>
          <cell r="E311" t="str">
            <v>D10</v>
          </cell>
          <cell r="F311" t="str">
            <v>Estado Analìtico de Ingresos</v>
          </cell>
          <cell r="K311" t="str">
            <v>Ingresos por Ventas de Bienes y Servicios</v>
          </cell>
          <cell r="L311" t="str">
            <v>Saldo</v>
          </cell>
          <cell r="P311">
            <v>145943.59</v>
          </cell>
          <cell r="Q311">
            <v>145943.59</v>
          </cell>
          <cell r="T311">
            <v>145943.59</v>
          </cell>
          <cell r="U311">
            <v>145943.59</v>
          </cell>
          <cell r="V311">
            <v>145943.59</v>
          </cell>
          <cell r="W311">
            <v>145943.59</v>
          </cell>
          <cell r="X311">
            <v>145943.59</v>
          </cell>
        </row>
        <row r="312">
          <cell r="A312" t="str">
            <v>D10-R012</v>
          </cell>
          <cell r="B312">
            <v>2019</v>
          </cell>
          <cell r="C312" t="str">
            <v>190101</v>
          </cell>
          <cell r="D312" t="str">
            <v>R012</v>
          </cell>
          <cell r="E312" t="str">
            <v>D10</v>
          </cell>
          <cell r="F312" t="str">
            <v>Estado Analìtico de Ingresos</v>
          </cell>
          <cell r="K312" t="str">
            <v>Participaciones y Aportaciones</v>
          </cell>
          <cell r="L312" t="str">
            <v>Saldo</v>
          </cell>
          <cell r="P312">
            <v>3837526207.0100002</v>
          </cell>
          <cell r="Q312">
            <v>3837526207.0100002</v>
          </cell>
          <cell r="S312">
            <v>3278225984</v>
          </cell>
          <cell r="T312">
            <v>559300223.00999999</v>
          </cell>
          <cell r="U312">
            <v>3837526207.0100002</v>
          </cell>
          <cell r="V312">
            <v>3837526207.0100002</v>
          </cell>
          <cell r="W312">
            <v>3837526207.0100002</v>
          </cell>
          <cell r="X312">
            <v>559300223.01000023</v>
          </cell>
        </row>
        <row r="313">
          <cell r="A313" t="str">
            <v>D10-R013</v>
          </cell>
          <cell r="B313">
            <v>2019</v>
          </cell>
          <cell r="C313" t="str">
            <v>190101</v>
          </cell>
          <cell r="D313" t="str">
            <v>R013</v>
          </cell>
          <cell r="E313" t="str">
            <v>D10</v>
          </cell>
          <cell r="F313" t="str">
            <v>Estado Analìtico de Ingresos</v>
          </cell>
          <cell r="K313" t="str">
            <v>Transferencias, Asignaciones, Subsidios y Otras Ayudas</v>
          </cell>
          <cell r="L313" t="str">
            <v>Saldo</v>
          </cell>
          <cell r="P313">
            <v>0</v>
          </cell>
          <cell r="Q313">
            <v>0</v>
          </cell>
          <cell r="U313">
            <v>0</v>
          </cell>
          <cell r="X313">
            <v>0</v>
          </cell>
        </row>
        <row r="314">
          <cell r="A314" t="str">
            <v>D10-R014</v>
          </cell>
          <cell r="B314">
            <v>2019</v>
          </cell>
          <cell r="C314" t="str">
            <v>190101</v>
          </cell>
          <cell r="D314" t="str">
            <v>R014</v>
          </cell>
          <cell r="E314" t="str">
            <v>D10</v>
          </cell>
          <cell r="F314" t="str">
            <v>Estado Analìtico de Ingresos</v>
          </cell>
          <cell r="K314" t="str">
            <v>Ingresos Derivados de Financiamientos</v>
          </cell>
          <cell r="L314" t="str">
            <v>Saldo</v>
          </cell>
          <cell r="P314">
            <v>0</v>
          </cell>
          <cell r="Q314">
            <v>0</v>
          </cell>
          <cell r="U314">
            <v>0</v>
          </cell>
          <cell r="X314">
            <v>0</v>
          </cell>
        </row>
        <row r="315">
          <cell r="A315" t="str">
            <v>D10-R015</v>
          </cell>
          <cell r="B315">
            <v>2019</v>
          </cell>
          <cell r="C315" t="str">
            <v>190101</v>
          </cell>
          <cell r="D315" t="str">
            <v>R015</v>
          </cell>
          <cell r="E315" t="str">
            <v>D10</v>
          </cell>
          <cell r="F315" t="str">
            <v>Estado Analìtico de Ingresos</v>
          </cell>
          <cell r="K315" t="str">
            <v>Total</v>
          </cell>
          <cell r="L315" t="str">
            <v>Total</v>
          </cell>
          <cell r="P315">
            <v>5599199940.4800005</v>
          </cell>
          <cell r="Q315">
            <v>5599199940.4800005</v>
          </cell>
          <cell r="S315">
            <v>5048132400</v>
          </cell>
          <cell r="T315">
            <v>551067540.48000002</v>
          </cell>
          <cell r="U315">
            <v>5436851645.1500006</v>
          </cell>
          <cell r="V315">
            <v>5599199940.4800005</v>
          </cell>
          <cell r="W315">
            <v>5599199940.4800005</v>
          </cell>
          <cell r="X315">
            <v>551067540.48000026</v>
          </cell>
        </row>
        <row r="316">
          <cell r="A316" t="str">
            <v>D10-R016</v>
          </cell>
          <cell r="B316">
            <v>2019</v>
          </cell>
          <cell r="C316" t="str">
            <v>190101</v>
          </cell>
          <cell r="D316" t="str">
            <v>R016</v>
          </cell>
          <cell r="E316" t="str">
            <v>D10</v>
          </cell>
          <cell r="F316" t="str">
            <v>Estado Analìtico de Ingresos</v>
          </cell>
          <cell r="K316" t="str">
            <v>Ingresos excedentes</v>
          </cell>
          <cell r="L316" t="str">
            <v>Cálculo</v>
          </cell>
        </row>
        <row r="317">
          <cell r="A317" t="str">
            <v>D11-R000</v>
          </cell>
          <cell r="B317">
            <v>2019</v>
          </cell>
          <cell r="C317" t="str">
            <v>190101</v>
          </cell>
          <cell r="D317" t="str">
            <v>R000</v>
          </cell>
          <cell r="E317" t="str">
            <v>D11</v>
          </cell>
          <cell r="F317" t="str">
            <v>Estado Analítico de Ingresos por Fuente de Financiamiento</v>
          </cell>
          <cell r="K317" t="str">
            <v>Estado Analítico de Ingresos Por Fuente de Financiamiento</v>
          </cell>
          <cell r="L317" t="str">
            <v>Referencia</v>
          </cell>
          <cell r="S317" t="str">
            <v>Estimado
(1)</v>
          </cell>
          <cell r="T317" t="str">
            <v>Ampliaciones y Reducciones
(2)</v>
          </cell>
          <cell r="U317" t="str">
            <v>Modificado
(3=1+2)</v>
          </cell>
          <cell r="V317" t="str">
            <v>Devengado
(4)</v>
          </cell>
          <cell r="W317" t="str">
            <v>Recaudado
(5)</v>
          </cell>
          <cell r="X317" t="str">
            <v>Diferencia
(6=5-1)</v>
          </cell>
        </row>
        <row r="318">
          <cell r="A318" t="str">
            <v>D10-R001</v>
          </cell>
          <cell r="B318">
            <v>2019</v>
          </cell>
          <cell r="C318" t="str">
            <v>190101</v>
          </cell>
          <cell r="D318" t="str">
            <v>R001</v>
          </cell>
          <cell r="E318" t="str">
            <v>D10</v>
          </cell>
          <cell r="F318" t="str">
            <v>Estado Analìtico de Ingresos</v>
          </cell>
          <cell r="K318" t="str">
            <v>Ingresos del Gobierno</v>
          </cell>
          <cell r="L318" t="str">
            <v>Subtotal</v>
          </cell>
          <cell r="S318">
            <v>5048132400</v>
          </cell>
          <cell r="T318">
            <v>550921596.88999999</v>
          </cell>
          <cell r="U318">
            <v>5599053996.8900003</v>
          </cell>
          <cell r="V318">
            <v>5599053996.8900003</v>
          </cell>
          <cell r="W318">
            <v>5599053996.8900003</v>
          </cell>
          <cell r="X318">
            <v>550921596.89000034</v>
          </cell>
        </row>
        <row r="319">
          <cell r="A319" t="str">
            <v>D11-R002</v>
          </cell>
          <cell r="B319">
            <v>2019</v>
          </cell>
          <cell r="C319" t="str">
            <v>190101</v>
          </cell>
          <cell r="D319" t="str">
            <v>R002</v>
          </cell>
          <cell r="E319" t="str">
            <v>D11</v>
          </cell>
          <cell r="F319" t="str">
            <v>Estado Analítico de Ingresos por Fuente de Financiamiento</v>
          </cell>
          <cell r="K319" t="str">
            <v>Impuestos</v>
          </cell>
          <cell r="L319" t="str">
            <v>Saldo</v>
          </cell>
          <cell r="S319">
            <v>1062117659</v>
          </cell>
          <cell r="T319">
            <v>17910433.050000001</v>
          </cell>
          <cell r="U319">
            <v>1080028092.05</v>
          </cell>
          <cell r="V319">
            <v>1080028092.05</v>
          </cell>
          <cell r="W319">
            <v>1080028092.05</v>
          </cell>
          <cell r="X319">
            <v>17910433.049999952</v>
          </cell>
        </row>
        <row r="320">
          <cell r="A320" t="str">
            <v>D11-R003</v>
          </cell>
          <cell r="B320">
            <v>2019</v>
          </cell>
          <cell r="C320" t="str">
            <v>190101</v>
          </cell>
          <cell r="D320" t="str">
            <v>R003</v>
          </cell>
          <cell r="E320" t="str">
            <v>D11</v>
          </cell>
          <cell r="F320" t="str">
            <v>Estado Analítico de Ingresos por Fuente de Financiamiento</v>
          </cell>
          <cell r="K320" t="str">
            <v>Contribuciones de Mejoras</v>
          </cell>
          <cell r="L320" t="str">
            <v>Saldo</v>
          </cell>
          <cell r="S320">
            <v>2064151</v>
          </cell>
          <cell r="T320">
            <v>-192107.83</v>
          </cell>
          <cell r="U320">
            <v>1872043.17</v>
          </cell>
          <cell r="V320">
            <v>1872043.17</v>
          </cell>
          <cell r="W320">
            <v>1872043.17</v>
          </cell>
          <cell r="X320">
            <v>-192107.83000000007</v>
          </cell>
        </row>
        <row r="321">
          <cell r="A321" t="str">
            <v>D11-R004</v>
          </cell>
          <cell r="B321">
            <v>2019</v>
          </cell>
          <cell r="C321" t="str">
            <v>190101</v>
          </cell>
          <cell r="D321" t="str">
            <v>R004</v>
          </cell>
          <cell r="E321" t="str">
            <v>D11</v>
          </cell>
          <cell r="F321" t="str">
            <v>Estado Analítico de Ingresos por Fuente de Financiamiento</v>
          </cell>
          <cell r="K321" t="str">
            <v>Derechos</v>
          </cell>
          <cell r="L321" t="str">
            <v>Saldo</v>
          </cell>
          <cell r="S321">
            <v>525951060</v>
          </cell>
          <cell r="T321">
            <v>-8671700.6699999999</v>
          </cell>
          <cell r="U321">
            <v>517279359.32999998</v>
          </cell>
          <cell r="V321">
            <v>517279359.32999998</v>
          </cell>
          <cell r="W321">
            <v>517279359.32999998</v>
          </cell>
          <cell r="X321">
            <v>-8671700.6700000167</v>
          </cell>
        </row>
        <row r="322">
          <cell r="A322" t="str">
            <v>D11-R005</v>
          </cell>
          <cell r="B322">
            <v>2019</v>
          </cell>
          <cell r="C322" t="str">
            <v>190101</v>
          </cell>
          <cell r="D322" t="str">
            <v>R005</v>
          </cell>
          <cell r="E322" t="str">
            <v>D11</v>
          </cell>
          <cell r="F322" t="str">
            <v>Estado Analítico de Ingresos por Fuente de Financiamiento</v>
          </cell>
          <cell r="K322" t="str">
            <v>Productos</v>
          </cell>
          <cell r="L322" t="str">
            <v>Saldo</v>
          </cell>
          <cell r="S322">
            <v>29830636</v>
          </cell>
          <cell r="T322">
            <v>35002020.700000003</v>
          </cell>
          <cell r="V322">
            <v>64832656.700000003</v>
          </cell>
          <cell r="W322">
            <v>64832656.700000003</v>
          </cell>
        </row>
        <row r="323">
          <cell r="A323" t="str">
            <v>D11-R006</v>
          </cell>
          <cell r="B323">
            <v>2019</v>
          </cell>
          <cell r="C323" t="str">
            <v>190101</v>
          </cell>
          <cell r="D323" t="str">
            <v>R006</v>
          </cell>
          <cell r="E323" t="str">
            <v>D11</v>
          </cell>
          <cell r="F323" t="str">
            <v>Estado Analítico de Ingresos por Fuente de Financiamiento</v>
          </cell>
          <cell r="K323" t="str">
            <v>Corriente</v>
          </cell>
          <cell r="L323" t="str">
            <v>Cálculo</v>
          </cell>
          <cell r="U323">
            <v>0</v>
          </cell>
          <cell r="X323">
            <v>0</v>
          </cell>
        </row>
        <row r="324">
          <cell r="A324" t="str">
            <v>D11-R007</v>
          </cell>
          <cell r="B324">
            <v>2019</v>
          </cell>
          <cell r="C324" t="str">
            <v>190101</v>
          </cell>
          <cell r="D324" t="str">
            <v>R007</v>
          </cell>
          <cell r="E324" t="str">
            <v>D11</v>
          </cell>
          <cell r="F324" t="str">
            <v>Estado Analítico de Ingresos por Fuente de Financiamiento</v>
          </cell>
          <cell r="K324" t="str">
            <v>Capital</v>
          </cell>
          <cell r="L324" t="str">
            <v>Cálculo</v>
          </cell>
          <cell r="U324">
            <v>0</v>
          </cell>
          <cell r="X324">
            <v>0</v>
          </cell>
        </row>
        <row r="325">
          <cell r="A325" t="str">
            <v>D11-R008</v>
          </cell>
          <cell r="B325">
            <v>2019</v>
          </cell>
          <cell r="C325" t="str">
            <v>190101</v>
          </cell>
          <cell r="D325" t="str">
            <v>R008</v>
          </cell>
          <cell r="E325" t="str">
            <v>D11</v>
          </cell>
          <cell r="F325" t="str">
            <v>Estado Analítico de Ingresos por Fuente de Financiamiento</v>
          </cell>
          <cell r="K325" t="str">
            <v>Aprovechamientos</v>
          </cell>
          <cell r="L325" t="str">
            <v>Saldo</v>
          </cell>
          <cell r="S325">
            <v>149942910</v>
          </cell>
          <cell r="T325">
            <v>-52427271.369999997</v>
          </cell>
          <cell r="V325">
            <v>97515638.629999995</v>
          </cell>
          <cell r="W325">
            <v>97515638.629999995</v>
          </cell>
        </row>
        <row r="326">
          <cell r="A326" t="str">
            <v>D11-R009</v>
          </cell>
          <cell r="B326">
            <v>2019</v>
          </cell>
          <cell r="C326" t="str">
            <v>190101</v>
          </cell>
          <cell r="D326" t="str">
            <v>R009</v>
          </cell>
          <cell r="E326" t="str">
            <v>D11</v>
          </cell>
          <cell r="F326" t="str">
            <v>Estado Analítico de Ingresos por Fuente de Financiamiento</v>
          </cell>
          <cell r="K326" t="str">
            <v>Corriente</v>
          </cell>
          <cell r="L326" t="str">
            <v>Cálculo</v>
          </cell>
          <cell r="U326">
            <v>0</v>
          </cell>
          <cell r="X326">
            <v>0</v>
          </cell>
        </row>
        <row r="327">
          <cell r="A327" t="str">
            <v>D11-R010</v>
          </cell>
          <cell r="B327">
            <v>2019</v>
          </cell>
          <cell r="C327" t="str">
            <v>190101</v>
          </cell>
          <cell r="D327" t="str">
            <v>R010</v>
          </cell>
          <cell r="E327" t="str">
            <v>D11</v>
          </cell>
          <cell r="F327" t="str">
            <v>Estado Analítico de Ingresos por Fuente de Financiamiento</v>
          </cell>
          <cell r="K327" t="str">
            <v>Capital</v>
          </cell>
          <cell r="L327" t="str">
            <v>Cálculo</v>
          </cell>
          <cell r="U327">
            <v>0</v>
          </cell>
          <cell r="X327">
            <v>0</v>
          </cell>
        </row>
        <row r="328">
          <cell r="A328" t="str">
            <v>D11-R011</v>
          </cell>
          <cell r="B328">
            <v>2019</v>
          </cell>
          <cell r="C328" t="str">
            <v>190101</v>
          </cell>
          <cell r="D328" t="str">
            <v>R011</v>
          </cell>
          <cell r="E328" t="str">
            <v>D11</v>
          </cell>
          <cell r="F328" t="str">
            <v>Estado Analítico de Ingresos por Fuente de Financiamiento</v>
          </cell>
          <cell r="K328" t="str">
            <v>Participaciones y Aportaciones</v>
          </cell>
          <cell r="L328" t="str">
            <v>Saldo</v>
          </cell>
          <cell r="S328">
            <v>3278225984</v>
          </cell>
          <cell r="T328">
            <v>559300223.00999999</v>
          </cell>
          <cell r="U328">
            <v>3837526207.0100002</v>
          </cell>
          <cell r="V328">
            <v>3837526207.0100002</v>
          </cell>
          <cell r="W328">
            <v>3837526207.0100002</v>
          </cell>
          <cell r="X328">
            <v>559300223.01000023</v>
          </cell>
        </row>
        <row r="329">
          <cell r="A329" t="str">
            <v>D11-R012</v>
          </cell>
          <cell r="B329">
            <v>2019</v>
          </cell>
          <cell r="C329" t="str">
            <v>190101</v>
          </cell>
          <cell r="D329" t="str">
            <v>R012</v>
          </cell>
          <cell r="E329" t="str">
            <v>D11</v>
          </cell>
          <cell r="F329" t="str">
            <v>Estado Analítico de Ingresos por Fuente de Financiamiento</v>
          </cell>
          <cell r="K329" t="str">
            <v>Transferencias, Asignaciones, Subsidios y Otras Ayudas</v>
          </cell>
          <cell r="L329" t="str">
            <v>Cálculo</v>
          </cell>
          <cell r="U329">
            <v>0</v>
          </cell>
          <cell r="X329">
            <v>0</v>
          </cell>
        </row>
        <row r="330">
          <cell r="A330" t="str">
            <v>D11-R013</v>
          </cell>
          <cell r="B330">
            <v>2019</v>
          </cell>
          <cell r="C330" t="str">
            <v>190101</v>
          </cell>
          <cell r="D330" t="str">
            <v>R013</v>
          </cell>
          <cell r="E330" t="str">
            <v>D11</v>
          </cell>
          <cell r="F330" t="str">
            <v>Estado Analítico de Ingresos por Fuente de Financiamiento</v>
          </cell>
          <cell r="K330" t="str">
            <v>Ingresos de Organismos y Empresas</v>
          </cell>
          <cell r="L330" t="str">
            <v>Subtotal</v>
          </cell>
          <cell r="S330">
            <v>0</v>
          </cell>
          <cell r="T330">
            <v>145943.59</v>
          </cell>
          <cell r="U330">
            <v>145943.59</v>
          </cell>
          <cell r="V330">
            <v>145943.59</v>
          </cell>
          <cell r="W330">
            <v>145943.59</v>
          </cell>
          <cell r="X330">
            <v>291887.18</v>
          </cell>
        </row>
        <row r="331">
          <cell r="A331" t="str">
            <v>D11-R014</v>
          </cell>
          <cell r="B331">
            <v>2019</v>
          </cell>
          <cell r="C331" t="str">
            <v>190101</v>
          </cell>
          <cell r="D331" t="str">
            <v>R014</v>
          </cell>
          <cell r="E331" t="str">
            <v>D11</v>
          </cell>
          <cell r="F331" t="str">
            <v>Estado Analítico de Ingresos por Fuente de Financiamiento</v>
          </cell>
          <cell r="K331" t="str">
            <v>Cuotas y Aportaciones de Seguridad Social</v>
          </cell>
          <cell r="L331" t="str">
            <v>Saldo</v>
          </cell>
          <cell r="U331">
            <v>0</v>
          </cell>
          <cell r="X331">
            <v>0</v>
          </cell>
        </row>
        <row r="332">
          <cell r="A332" t="str">
            <v>D11-R015</v>
          </cell>
          <cell r="B332">
            <v>2019</v>
          </cell>
          <cell r="C332" t="str">
            <v>190101</v>
          </cell>
          <cell r="D332" t="str">
            <v>R015</v>
          </cell>
          <cell r="E332" t="str">
            <v>D11</v>
          </cell>
          <cell r="F332" t="str">
            <v>Estado Analítico de Ingresos por Fuente de Financiamiento</v>
          </cell>
          <cell r="K332" t="str">
            <v>Ingresos por Ventas de Bienes y Servicios</v>
          </cell>
          <cell r="L332" t="str">
            <v>Saldo</v>
          </cell>
          <cell r="T332">
            <v>145943.59</v>
          </cell>
          <cell r="U332">
            <v>145943.59</v>
          </cell>
          <cell r="V332">
            <v>145943.59</v>
          </cell>
          <cell r="W332">
            <v>145943.59</v>
          </cell>
          <cell r="X332">
            <v>291887.18</v>
          </cell>
        </row>
        <row r="333">
          <cell r="A333" t="str">
            <v>D11-R016</v>
          </cell>
          <cell r="B333">
            <v>2019</v>
          </cell>
          <cell r="C333" t="str">
            <v>190101</v>
          </cell>
          <cell r="D333" t="str">
            <v>R016</v>
          </cell>
          <cell r="E333" t="str">
            <v>D11</v>
          </cell>
          <cell r="F333" t="str">
            <v>Estado Analítico de Ingresos por Fuente de Financiamiento</v>
          </cell>
          <cell r="K333" t="str">
            <v>Transferencias, Asignaciones, Subsidios y Otras Ayudas</v>
          </cell>
          <cell r="L333" t="str">
            <v>Saldo</v>
          </cell>
          <cell r="U333">
            <v>0</v>
          </cell>
          <cell r="X333">
            <v>0</v>
          </cell>
        </row>
        <row r="334">
          <cell r="A334" t="str">
            <v>D11-R017</v>
          </cell>
          <cell r="B334">
            <v>2019</v>
          </cell>
          <cell r="C334" t="str">
            <v>190101</v>
          </cell>
          <cell r="D334" t="str">
            <v>R017</v>
          </cell>
          <cell r="E334" t="str">
            <v>D11</v>
          </cell>
          <cell r="F334" t="str">
            <v>Estado Analítico de Ingresos por Fuente de Financiamiento</v>
          </cell>
          <cell r="K334" t="str">
            <v>Ingresos derivados de Financiamiento</v>
          </cell>
          <cell r="L334" t="str">
            <v>Subtítulo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</row>
        <row r="335">
          <cell r="A335" t="str">
            <v>D11-R018</v>
          </cell>
          <cell r="B335">
            <v>2019</v>
          </cell>
          <cell r="C335" t="str">
            <v>190101</v>
          </cell>
          <cell r="D335" t="str">
            <v>R018</v>
          </cell>
          <cell r="E335" t="str">
            <v>D11</v>
          </cell>
          <cell r="F335" t="str">
            <v>Estado Analítico de Ingresos por Fuente de Financiamiento</v>
          </cell>
          <cell r="K335" t="str">
            <v>Ingresos Derivados de Financiamientos</v>
          </cell>
          <cell r="L335" t="str">
            <v>Saldo</v>
          </cell>
          <cell r="U335">
            <v>0</v>
          </cell>
          <cell r="X335">
            <v>0</v>
          </cell>
        </row>
        <row r="336">
          <cell r="A336" t="str">
            <v>D11-R019</v>
          </cell>
          <cell r="B336">
            <v>2019</v>
          </cell>
          <cell r="C336" t="str">
            <v>190101</v>
          </cell>
          <cell r="D336" t="str">
            <v>R019</v>
          </cell>
          <cell r="E336" t="str">
            <v>D11</v>
          </cell>
          <cell r="F336" t="str">
            <v>Estado Analítico de Ingresos por Fuente de Financiamiento</v>
          </cell>
          <cell r="K336" t="str">
            <v>Total</v>
          </cell>
          <cell r="L336" t="str">
            <v>Cálculo</v>
          </cell>
          <cell r="S336">
            <v>5048132400</v>
          </cell>
          <cell r="T336">
            <v>551067540.48000002</v>
          </cell>
          <cell r="U336">
            <v>5599199940.4799995</v>
          </cell>
          <cell r="V336">
            <v>5599199940.4800005</v>
          </cell>
          <cell r="W336">
            <v>5599199940.4800005</v>
          </cell>
          <cell r="X336">
            <v>551213484.07000029</v>
          </cell>
        </row>
        <row r="337">
          <cell r="A337" t="str">
            <v>D11-R020</v>
          </cell>
          <cell r="B337">
            <v>2019</v>
          </cell>
          <cell r="C337" t="str">
            <v>190101</v>
          </cell>
          <cell r="D337" t="str">
            <v>R020</v>
          </cell>
          <cell r="E337" t="str">
            <v>D11</v>
          </cell>
          <cell r="F337" t="str">
            <v>Estado Analítico de Ingresos por Fuente de Financiamiento</v>
          </cell>
          <cell r="K337" t="str">
            <v>Ingresos excedentes</v>
          </cell>
          <cell r="L337" t="str">
            <v>Cálculo</v>
          </cell>
        </row>
        <row r="338">
          <cell r="A338" t="str">
            <v>D12-R000</v>
          </cell>
          <cell r="B338">
            <v>2019</v>
          </cell>
          <cell r="C338" t="str">
            <v>190101</v>
          </cell>
          <cell r="D338" t="str">
            <v>R000</v>
          </cell>
          <cell r="E338" t="str">
            <v>D12</v>
          </cell>
          <cell r="F338" t="str">
            <v>Estado Analítico del ejercicio del Presupuesto de Egresos Clasificación por Objeto del Gasto (Capítulo y Concepto)</v>
          </cell>
          <cell r="L338" t="str">
            <v>Referencia</v>
          </cell>
          <cell r="S338" t="str">
            <v>Aprobado
(1)</v>
          </cell>
          <cell r="T338" t="str">
            <v>Ampliaciones y Reducciones
(2)</v>
          </cell>
          <cell r="U338" t="str">
            <v>Modificado
(3=1+2)</v>
          </cell>
          <cell r="V338" t="str">
            <v>Devengado
(4)</v>
          </cell>
          <cell r="W338" t="str">
            <v>Pagado
(5)</v>
          </cell>
          <cell r="X338" t="str">
            <v>Subejercicio
(6=3-4)</v>
          </cell>
        </row>
        <row r="339">
          <cell r="A339" t="str">
            <v>D12-R001</v>
          </cell>
          <cell r="B339">
            <v>2019</v>
          </cell>
          <cell r="C339" t="str">
            <v>190101</v>
          </cell>
          <cell r="D339" t="str">
            <v>R001</v>
          </cell>
          <cell r="E339" t="str">
            <v>D12</v>
          </cell>
          <cell r="F339" t="str">
            <v>Estado Analítico del ejercicio del Presupuesto de Egresos Clasificación por Objeto del Gasto (Capítulo y Concepto)</v>
          </cell>
          <cell r="K339" t="str">
            <v>Servicios Personales</v>
          </cell>
          <cell r="L339" t="str">
            <v>Subtotal</v>
          </cell>
          <cell r="P339">
            <v>1627659107.8500001</v>
          </cell>
          <cell r="Q339">
            <v>1627615580.51</v>
          </cell>
          <cell r="S339">
            <v>1737822467</v>
          </cell>
          <cell r="T339">
            <v>-83591762.179999992</v>
          </cell>
          <cell r="U339">
            <v>1654230704.8200002</v>
          </cell>
          <cell r="V339">
            <v>1627659107.8500001</v>
          </cell>
          <cell r="W339">
            <v>1627615580.51</v>
          </cell>
          <cell r="X339">
            <v>26571596.970000029</v>
          </cell>
        </row>
        <row r="340">
          <cell r="A340" t="str">
            <v>D12-R002</v>
          </cell>
          <cell r="B340">
            <v>2019</v>
          </cell>
          <cell r="C340" t="str">
            <v>190101</v>
          </cell>
          <cell r="D340" t="str">
            <v>R002</v>
          </cell>
          <cell r="E340" t="str">
            <v>D12</v>
          </cell>
          <cell r="F340" t="str">
            <v>Estado Analítico del ejercicio del Presupuesto de Egresos Clasificación por Objeto del Gasto (Capítulo y Concepto)</v>
          </cell>
          <cell r="K340" t="str">
            <v>Remuneraciones al Personal de Carácter Permanente</v>
          </cell>
          <cell r="L340" t="str">
            <v>Saldo</v>
          </cell>
          <cell r="S340">
            <v>611498822</v>
          </cell>
          <cell r="T340">
            <v>-7876160.1900000004</v>
          </cell>
          <cell r="U340">
            <v>603622661.80999994</v>
          </cell>
          <cell r="V340">
            <v>603622661.80999994</v>
          </cell>
          <cell r="W340">
            <v>603622661.80999994</v>
          </cell>
          <cell r="X340">
            <v>0</v>
          </cell>
        </row>
        <row r="341">
          <cell r="A341" t="str">
            <v>D12-R003</v>
          </cell>
          <cell r="B341">
            <v>2019</v>
          </cell>
          <cell r="C341" t="str">
            <v>190101</v>
          </cell>
          <cell r="D341" t="str">
            <v>R003</v>
          </cell>
          <cell r="E341" t="str">
            <v>D12</v>
          </cell>
          <cell r="F341" t="str">
            <v>Estado Analítico del ejercicio del Presupuesto de Egresos Clasificación por Objeto del Gasto (Capítulo y Concepto)</v>
          </cell>
          <cell r="K341" t="str">
            <v>Remuneraciones al Personal de Carácter Transitorio</v>
          </cell>
          <cell r="L341" t="str">
            <v>Saldo</v>
          </cell>
          <cell r="S341">
            <v>28201298</v>
          </cell>
          <cell r="T341">
            <v>6488399.5700000003</v>
          </cell>
          <cell r="U341">
            <v>34689697.57</v>
          </cell>
          <cell r="V341">
            <v>34689697.57</v>
          </cell>
          <cell r="W341">
            <v>34689697.57</v>
          </cell>
          <cell r="X341">
            <v>0</v>
          </cell>
        </row>
        <row r="342">
          <cell r="A342" t="str">
            <v>D12-R004</v>
          </cell>
          <cell r="B342">
            <v>2019</v>
          </cell>
          <cell r="C342" t="str">
            <v>190101</v>
          </cell>
          <cell r="D342" t="str">
            <v>R004</v>
          </cell>
          <cell r="E342" t="str">
            <v>D12</v>
          </cell>
          <cell r="F342" t="str">
            <v>Estado Analítico del ejercicio del Presupuesto de Egresos Clasificación por Objeto del Gasto (Capítulo y Concepto)</v>
          </cell>
          <cell r="K342" t="str">
            <v>Remuneraciones Adicionales y Especiales</v>
          </cell>
          <cell r="L342" t="str">
            <v>Saldo</v>
          </cell>
          <cell r="S342">
            <v>490898411</v>
          </cell>
          <cell r="T342">
            <v>-34818697.829999998</v>
          </cell>
          <cell r="U342">
            <v>456079713.17000002</v>
          </cell>
          <cell r="V342">
            <v>456079713.17000002</v>
          </cell>
          <cell r="W342">
            <v>456079713.17000002</v>
          </cell>
          <cell r="X342">
            <v>0</v>
          </cell>
        </row>
        <row r="343">
          <cell r="A343" t="str">
            <v>D12-R005</v>
          </cell>
          <cell r="B343">
            <v>2019</v>
          </cell>
          <cell r="C343" t="str">
            <v>190101</v>
          </cell>
          <cell r="D343" t="str">
            <v>R005</v>
          </cell>
          <cell r="E343" t="str">
            <v>D12</v>
          </cell>
          <cell r="F343" t="str">
            <v>Estado Analítico del ejercicio del Presupuesto de Egresos Clasificación por Objeto del Gasto (Capítulo y Concepto)</v>
          </cell>
          <cell r="K343" t="str">
            <v>Seguridad Social</v>
          </cell>
          <cell r="L343" t="str">
            <v>Saldo</v>
          </cell>
          <cell r="S343">
            <v>263126086</v>
          </cell>
          <cell r="T343">
            <v>-16114474.1</v>
          </cell>
          <cell r="U343">
            <v>247011611.90000001</v>
          </cell>
          <cell r="V343">
            <v>247011611.90000001</v>
          </cell>
          <cell r="W343">
            <v>246968084.56</v>
          </cell>
          <cell r="X343">
            <v>0</v>
          </cell>
        </row>
        <row r="344">
          <cell r="A344" t="str">
            <v>D12-R006</v>
          </cell>
          <cell r="B344">
            <v>2019</v>
          </cell>
          <cell r="C344" t="str">
            <v>190101</v>
          </cell>
          <cell r="D344" t="str">
            <v>R006</v>
          </cell>
          <cell r="E344" t="str">
            <v>D12</v>
          </cell>
          <cell r="F344" t="str">
            <v>Estado Analítico del ejercicio del Presupuesto de Egresos Clasificación por Objeto del Gasto (Capítulo y Concepto)</v>
          </cell>
          <cell r="K344" t="str">
            <v>Otras Prestaciones Sociales y Económicas</v>
          </cell>
          <cell r="L344" t="str">
            <v>Saldo</v>
          </cell>
          <cell r="S344">
            <v>264637056</v>
          </cell>
          <cell r="T344">
            <v>36076531.969999999</v>
          </cell>
          <cell r="U344">
            <v>300713587.97000003</v>
          </cell>
          <cell r="V344">
            <v>274141991</v>
          </cell>
          <cell r="W344">
            <v>274141991</v>
          </cell>
          <cell r="X344">
            <v>26571596.970000029</v>
          </cell>
        </row>
        <row r="345">
          <cell r="A345" t="str">
            <v>D12-R007</v>
          </cell>
          <cell r="B345">
            <v>2019</v>
          </cell>
          <cell r="C345" t="str">
            <v>190101</v>
          </cell>
          <cell r="D345" t="str">
            <v>R007</v>
          </cell>
          <cell r="E345" t="str">
            <v>D12</v>
          </cell>
          <cell r="F345" t="str">
            <v>Estado Analítico del ejercicio del Presupuesto de Egresos Clasificación por Objeto del Gasto (Capítulo y Concepto)</v>
          </cell>
          <cell r="K345" t="str">
            <v>Previsiones</v>
          </cell>
          <cell r="L345" t="str">
            <v>Saldo</v>
          </cell>
          <cell r="S345">
            <v>74121960</v>
          </cell>
          <cell r="T345">
            <v>-74121960</v>
          </cell>
          <cell r="U345">
            <v>0</v>
          </cell>
          <cell r="X345">
            <v>0</v>
          </cell>
        </row>
        <row r="346">
          <cell r="A346" t="str">
            <v>D12-R008</v>
          </cell>
          <cell r="B346">
            <v>2019</v>
          </cell>
          <cell r="C346" t="str">
            <v>190101</v>
          </cell>
          <cell r="D346" t="str">
            <v>R008</v>
          </cell>
          <cell r="E346" t="str">
            <v>D12</v>
          </cell>
          <cell r="F346" t="str">
            <v>Estado Analítico del ejercicio del Presupuesto de Egresos Clasificación por Objeto del Gasto (Capítulo y Concepto)</v>
          </cell>
          <cell r="K346" t="str">
            <v>Pago de Estímulos a Servidores Públicos</v>
          </cell>
          <cell r="L346" t="str">
            <v>Saldo</v>
          </cell>
          <cell r="S346">
            <v>5338834</v>
          </cell>
          <cell r="T346">
            <v>6774598.4000000004</v>
          </cell>
          <cell r="U346">
            <v>12113432.4</v>
          </cell>
          <cell r="V346">
            <v>12113432.4</v>
          </cell>
          <cell r="W346">
            <v>12113432.4</v>
          </cell>
          <cell r="X346">
            <v>0</v>
          </cell>
        </row>
        <row r="347">
          <cell r="A347" t="str">
            <v>D12-R009</v>
          </cell>
          <cell r="B347">
            <v>2019</v>
          </cell>
          <cell r="C347" t="str">
            <v>190101</v>
          </cell>
          <cell r="D347" t="str">
            <v>R009</v>
          </cell>
          <cell r="E347" t="str">
            <v>D12</v>
          </cell>
          <cell r="F347" t="str">
            <v>Estado Analítico del ejercicio del Presupuesto de Egresos Clasificación por Objeto del Gasto (Capítulo y Concepto)</v>
          </cell>
          <cell r="K347" t="str">
            <v>Materiales y Suministros</v>
          </cell>
          <cell r="L347" t="str">
            <v>Subtotal</v>
          </cell>
          <cell r="P347">
            <v>293792722.74000001</v>
          </cell>
          <cell r="Q347">
            <v>283316341.08999997</v>
          </cell>
          <cell r="S347">
            <v>278669730</v>
          </cell>
          <cell r="T347">
            <v>36547094.269999996</v>
          </cell>
          <cell r="U347">
            <v>315216824.26999998</v>
          </cell>
          <cell r="V347">
            <v>293792722.74000001</v>
          </cell>
          <cell r="W347">
            <v>283316341.08999997</v>
          </cell>
          <cell r="X347">
            <v>21424101.529999971</v>
          </cell>
        </row>
        <row r="348">
          <cell r="A348" t="str">
            <v>D12-R010</v>
          </cell>
          <cell r="B348">
            <v>2019</v>
          </cell>
          <cell r="C348" t="str">
            <v>190101</v>
          </cell>
          <cell r="D348" t="str">
            <v>R010</v>
          </cell>
          <cell r="E348" t="str">
            <v>D12</v>
          </cell>
          <cell r="F348" t="str">
            <v>Estado Analítico del ejercicio del Presupuesto de Egresos Clasificación por Objeto del Gasto (Capítulo y Concepto)</v>
          </cell>
          <cell r="K348" t="str">
            <v>Materiales de Administración, Emisión de Documentos y Artículos Oficiales</v>
          </cell>
          <cell r="L348" t="str">
            <v>Saldo</v>
          </cell>
          <cell r="S348">
            <v>47288094</v>
          </cell>
          <cell r="T348">
            <v>-10778078.449999999</v>
          </cell>
          <cell r="U348">
            <v>36510015.549999997</v>
          </cell>
          <cell r="V348">
            <v>36343022.130000003</v>
          </cell>
          <cell r="W348">
            <v>36276400.990000002</v>
          </cell>
          <cell r="X348">
            <v>166993.41999999434</v>
          </cell>
        </row>
        <row r="349">
          <cell r="A349" t="str">
            <v>D12-R011</v>
          </cell>
          <cell r="B349">
            <v>2019</v>
          </cell>
          <cell r="C349" t="str">
            <v>190101</v>
          </cell>
          <cell r="D349" t="str">
            <v>R011</v>
          </cell>
          <cell r="E349" t="str">
            <v>D12</v>
          </cell>
          <cell r="F349" t="str">
            <v>Estado Analítico del ejercicio del Presupuesto de Egresos Clasificación por Objeto del Gasto (Capítulo y Concepto)</v>
          </cell>
          <cell r="K349" t="str">
            <v>Alimentos y Utensilios</v>
          </cell>
          <cell r="L349" t="str">
            <v>Saldo</v>
          </cell>
          <cell r="S349">
            <v>12224646</v>
          </cell>
          <cell r="T349">
            <v>-252309.29</v>
          </cell>
          <cell r="U349">
            <v>11972336.710000001</v>
          </cell>
          <cell r="V349">
            <v>8591630.5500000007</v>
          </cell>
          <cell r="W349">
            <v>8554526.6699999999</v>
          </cell>
          <cell r="X349">
            <v>3380706.16</v>
          </cell>
        </row>
        <row r="350">
          <cell r="A350" t="str">
            <v>D12-R012</v>
          </cell>
          <cell r="B350">
            <v>2019</v>
          </cell>
          <cell r="C350" t="str">
            <v>190101</v>
          </cell>
          <cell r="D350" t="str">
            <v>R012</v>
          </cell>
          <cell r="E350" t="str">
            <v>D12</v>
          </cell>
          <cell r="F350" t="str">
            <v>Estado Analítico del ejercicio del Presupuesto de Egresos Clasificación por Objeto del Gasto (Capítulo y Concepto)</v>
          </cell>
          <cell r="K350" t="str">
            <v>Materias Primas y Materiales de Producción y Comercialización</v>
          </cell>
          <cell r="L350" t="str">
            <v>Saldo</v>
          </cell>
          <cell r="S350">
            <v>25000</v>
          </cell>
          <cell r="T350">
            <v>76191.98</v>
          </cell>
          <cell r="U350">
            <v>101191.98</v>
          </cell>
          <cell r="V350">
            <v>101191.98</v>
          </cell>
          <cell r="W350">
            <v>101191.98</v>
          </cell>
          <cell r="X350">
            <v>0</v>
          </cell>
        </row>
        <row r="351">
          <cell r="A351" t="str">
            <v>D12-R013</v>
          </cell>
          <cell r="B351">
            <v>2019</v>
          </cell>
          <cell r="C351" t="str">
            <v>190101</v>
          </cell>
          <cell r="D351" t="str">
            <v>R013</v>
          </cell>
          <cell r="E351" t="str">
            <v>D12</v>
          </cell>
          <cell r="F351" t="str">
            <v>Estado Analítico del ejercicio del Presupuesto de Egresos Clasificación por Objeto del Gasto (Capítulo y Concepto)</v>
          </cell>
          <cell r="K351" t="str">
            <v>Materiales y Artículos de Construcción y Reparación</v>
          </cell>
          <cell r="L351" t="str">
            <v>Saldo</v>
          </cell>
          <cell r="S351">
            <v>42563387</v>
          </cell>
          <cell r="T351">
            <v>-779085.1</v>
          </cell>
          <cell r="U351">
            <v>41784301.899999999</v>
          </cell>
          <cell r="V351">
            <v>40811314.840000004</v>
          </cell>
          <cell r="W351">
            <v>32667965.559999999</v>
          </cell>
          <cell r="X351">
            <v>972987.05999999493</v>
          </cell>
        </row>
        <row r="352">
          <cell r="A352" t="str">
            <v>D12-R014</v>
          </cell>
          <cell r="B352">
            <v>2019</v>
          </cell>
          <cell r="C352" t="str">
            <v>190101</v>
          </cell>
          <cell r="D352" t="str">
            <v>R014</v>
          </cell>
          <cell r="E352" t="str">
            <v>D12</v>
          </cell>
          <cell r="F352" t="str">
            <v>Estado Analítico del ejercicio del Presupuesto de Egresos Clasificación por Objeto del Gasto (Capítulo y Concepto)</v>
          </cell>
          <cell r="K352" t="str">
            <v>Productos Quimicos, Farmacéuticos y de Laboratorio</v>
          </cell>
          <cell r="L352" t="str">
            <v>Saldo</v>
          </cell>
          <cell r="S352">
            <v>8040368</v>
          </cell>
          <cell r="T352">
            <v>-1106570.8400000001</v>
          </cell>
          <cell r="U352">
            <v>6933797.1600000001</v>
          </cell>
          <cell r="V352">
            <v>5736959.1500000004</v>
          </cell>
          <cell r="W352">
            <v>5735325.1600000001</v>
          </cell>
          <cell r="X352">
            <v>1196838.0099999998</v>
          </cell>
        </row>
        <row r="353">
          <cell r="A353" t="str">
            <v>D12-R015</v>
          </cell>
          <cell r="B353">
            <v>2019</v>
          </cell>
          <cell r="C353" t="str">
            <v>190101</v>
          </cell>
          <cell r="D353" t="str">
            <v>R015</v>
          </cell>
          <cell r="E353" t="str">
            <v>D12</v>
          </cell>
          <cell r="F353" t="str">
            <v>Estado Analítico del ejercicio del Presupuesto de Egresos Clasificación por Objeto del Gasto (Capítulo y Concepto)</v>
          </cell>
          <cell r="K353" t="str">
            <v>Combustibles, Lubricantes y Aditivos</v>
          </cell>
          <cell r="L353" t="str">
            <v>Saldo</v>
          </cell>
          <cell r="S353">
            <v>105453889</v>
          </cell>
          <cell r="T353">
            <v>44946241.409999996</v>
          </cell>
          <cell r="U353">
            <v>150400130.41</v>
          </cell>
          <cell r="V353">
            <v>150400130.41</v>
          </cell>
          <cell r="W353">
            <v>150400130.41</v>
          </cell>
          <cell r="X353">
            <v>0</v>
          </cell>
        </row>
        <row r="354">
          <cell r="A354" t="str">
            <v>D12-R016</v>
          </cell>
          <cell r="B354">
            <v>2019</v>
          </cell>
          <cell r="C354" t="str">
            <v>190101</v>
          </cell>
          <cell r="D354" t="str">
            <v>R016</v>
          </cell>
          <cell r="E354" t="str">
            <v>D12</v>
          </cell>
          <cell r="F354" t="str">
            <v>Estado Analítico del ejercicio del Presupuesto de Egresos Clasificación por Objeto del Gasto (Capítulo y Concepto)</v>
          </cell>
          <cell r="K354" t="str">
            <v>Vestuarios, Blancos, Prendas de Protección y Artículos Deportivos</v>
          </cell>
          <cell r="L354" t="str">
            <v>Saldo</v>
          </cell>
          <cell r="S354">
            <v>56962103</v>
          </cell>
          <cell r="T354">
            <v>-16499611.77</v>
          </cell>
          <cell r="U354">
            <v>40462491.230000004</v>
          </cell>
          <cell r="V354">
            <v>36988807.43</v>
          </cell>
          <cell r="W354">
            <v>36856310.159999996</v>
          </cell>
          <cell r="X354">
            <v>3473683.8000000045</v>
          </cell>
        </row>
        <row r="355">
          <cell r="A355" t="str">
            <v>D12-R017</v>
          </cell>
          <cell r="B355">
            <v>2019</v>
          </cell>
          <cell r="C355" t="str">
            <v>190101</v>
          </cell>
          <cell r="D355" t="str">
            <v>R017</v>
          </cell>
          <cell r="E355" t="str">
            <v>D12</v>
          </cell>
          <cell r="F355" t="str">
            <v>Estado Analítico del ejercicio del Presupuesto de Egresos Clasificación por Objeto del Gasto (Capítulo y Concepto)</v>
          </cell>
          <cell r="K355" t="str">
            <v>Materiales y Suministros para Seguridad</v>
          </cell>
          <cell r="L355" t="str">
            <v>Saldo</v>
          </cell>
          <cell r="T355">
            <v>10314823.24</v>
          </cell>
          <cell r="U355">
            <v>10314823.24</v>
          </cell>
          <cell r="V355">
            <v>92800</v>
          </cell>
          <cell r="W355">
            <v>92800</v>
          </cell>
          <cell r="X355">
            <v>10222023.24</v>
          </cell>
        </row>
        <row r="356">
          <cell r="A356" t="str">
            <v>D12-R018</v>
          </cell>
          <cell r="B356">
            <v>2019</v>
          </cell>
          <cell r="C356" t="str">
            <v>190101</v>
          </cell>
          <cell r="D356" t="str">
            <v>R018</v>
          </cell>
          <cell r="E356" t="str">
            <v>D12</v>
          </cell>
          <cell r="F356" t="str">
            <v>Estado Analítico del ejercicio del Presupuesto de Egresos Clasificación por Objeto del Gasto (Capítulo y Concepto)</v>
          </cell>
          <cell r="K356" t="str">
            <v>Herramientas, Refacciones y Accesorios Menores</v>
          </cell>
          <cell r="L356" t="str">
            <v>Saldo</v>
          </cell>
          <cell r="S356">
            <v>6112243</v>
          </cell>
          <cell r="T356">
            <v>10625493.09</v>
          </cell>
          <cell r="U356">
            <v>16737736.09</v>
          </cell>
          <cell r="V356">
            <v>14726866.25</v>
          </cell>
          <cell r="W356">
            <v>12631690.16</v>
          </cell>
          <cell r="X356">
            <v>2010869.8399999999</v>
          </cell>
        </row>
        <row r="357">
          <cell r="A357" t="str">
            <v>D12-R019</v>
          </cell>
          <cell r="B357">
            <v>2019</v>
          </cell>
          <cell r="C357" t="str">
            <v>190101</v>
          </cell>
          <cell r="D357" t="str">
            <v>R019</v>
          </cell>
          <cell r="E357" t="str">
            <v>D12</v>
          </cell>
          <cell r="F357" t="str">
            <v>Estado Analítico del ejercicio del Presupuesto de Egresos Clasificación por Objeto del Gasto (Capítulo y Concepto)</v>
          </cell>
          <cell r="K357" t="str">
            <v>Servicios Generales</v>
          </cell>
          <cell r="L357" t="str">
            <v>Subtotal</v>
          </cell>
          <cell r="P357">
            <v>1213422775.4699998</v>
          </cell>
          <cell r="Q357">
            <v>1187543403.1700001</v>
          </cell>
          <cell r="S357">
            <v>1165593166</v>
          </cell>
          <cell r="T357">
            <v>127513277.29000002</v>
          </cell>
          <cell r="U357">
            <v>1293106443.29</v>
          </cell>
          <cell r="V357">
            <v>1213422775.4699998</v>
          </cell>
          <cell r="W357">
            <v>1187543403.1700001</v>
          </cell>
          <cell r="X357">
            <v>79683667.820000172</v>
          </cell>
        </row>
        <row r="358">
          <cell r="A358" t="str">
            <v>D12-R020</v>
          </cell>
          <cell r="B358">
            <v>2019</v>
          </cell>
          <cell r="C358" t="str">
            <v>190101</v>
          </cell>
          <cell r="D358" t="str">
            <v>R020</v>
          </cell>
          <cell r="E358" t="str">
            <v>D12</v>
          </cell>
          <cell r="F358" t="str">
            <v>Estado Analítico del ejercicio del Presupuesto de Egresos Clasificación por Objeto del Gasto (Capítulo y Concepto)</v>
          </cell>
          <cell r="K358" t="str">
            <v>Servicios Básicos</v>
          </cell>
          <cell r="L358" t="str">
            <v>Saldo</v>
          </cell>
          <cell r="S358">
            <v>474861272</v>
          </cell>
          <cell r="T358">
            <v>69502617.239999995</v>
          </cell>
          <cell r="U358">
            <v>544363889.24000001</v>
          </cell>
          <cell r="V358">
            <v>541997953.46000004</v>
          </cell>
          <cell r="W358">
            <v>541997953.46000004</v>
          </cell>
          <cell r="X358">
            <v>2365935.7799999714</v>
          </cell>
        </row>
        <row r="359">
          <cell r="A359" t="str">
            <v>D12-R021</v>
          </cell>
          <cell r="B359">
            <v>2019</v>
          </cell>
          <cell r="C359" t="str">
            <v>190101</v>
          </cell>
          <cell r="D359" t="str">
            <v>R021</v>
          </cell>
          <cell r="E359" t="str">
            <v>D12</v>
          </cell>
          <cell r="F359" t="str">
            <v>Estado Analítico del ejercicio del Presupuesto de Egresos Clasificación por Objeto del Gasto (Capítulo y Concepto)</v>
          </cell>
          <cell r="K359" t="str">
            <v>Servicios de Arrendamiento</v>
          </cell>
          <cell r="L359" t="str">
            <v>Saldo</v>
          </cell>
          <cell r="S359">
            <v>77077960</v>
          </cell>
          <cell r="T359">
            <v>16044545.75</v>
          </cell>
          <cell r="U359">
            <v>93122505.75</v>
          </cell>
          <cell r="V359">
            <v>66178672.020000003</v>
          </cell>
          <cell r="W359">
            <v>66050988.729999997</v>
          </cell>
          <cell r="X359">
            <v>26943833.729999997</v>
          </cell>
        </row>
        <row r="360">
          <cell r="A360" t="str">
            <v>D12-R022</v>
          </cell>
          <cell r="B360">
            <v>2019</v>
          </cell>
          <cell r="C360" t="str">
            <v>190101</v>
          </cell>
          <cell r="D360" t="str">
            <v>R022</v>
          </cell>
          <cell r="E360" t="str">
            <v>D12</v>
          </cell>
          <cell r="F360" t="str">
            <v>Estado Analítico del ejercicio del Presupuesto de Egresos Clasificación por Objeto del Gasto (Capítulo y Concepto)</v>
          </cell>
          <cell r="K360" t="str">
            <v>Servicios Profesionales, Científicos, Técnicos y Otros Servicios</v>
          </cell>
          <cell r="L360" t="str">
            <v>Saldo</v>
          </cell>
          <cell r="S360">
            <v>194518840</v>
          </cell>
          <cell r="T360">
            <v>-1231811.69</v>
          </cell>
          <cell r="U360">
            <v>193287028.31</v>
          </cell>
          <cell r="V360">
            <v>176614840.38</v>
          </cell>
          <cell r="W360">
            <v>175135006.25999999</v>
          </cell>
          <cell r="X360">
            <v>16672187.930000007</v>
          </cell>
        </row>
        <row r="361">
          <cell r="A361" t="str">
            <v>D12-R023</v>
          </cell>
          <cell r="B361">
            <v>2019</v>
          </cell>
          <cell r="C361" t="str">
            <v>190101</v>
          </cell>
          <cell r="D361" t="str">
            <v>R023</v>
          </cell>
          <cell r="E361" t="str">
            <v>D12</v>
          </cell>
          <cell r="F361" t="str">
            <v>Estado Analítico del ejercicio del Presupuesto de Egresos Clasificación por Objeto del Gasto (Capítulo y Concepto)</v>
          </cell>
          <cell r="K361" t="str">
            <v>Servicios Financieros, Bancarios y Comerciales</v>
          </cell>
          <cell r="L361" t="str">
            <v>Saldo</v>
          </cell>
          <cell r="S361">
            <v>43768761</v>
          </cell>
          <cell r="T361">
            <v>-9344962.6799999997</v>
          </cell>
          <cell r="U361">
            <v>34423798.32</v>
          </cell>
          <cell r="V361">
            <v>34027605.920000002</v>
          </cell>
          <cell r="W361">
            <v>33715310.969999999</v>
          </cell>
          <cell r="X361">
            <v>396192.39999999851</v>
          </cell>
        </row>
        <row r="362">
          <cell r="A362" t="str">
            <v>D12-R024</v>
          </cell>
          <cell r="B362">
            <v>2019</v>
          </cell>
          <cell r="C362" t="str">
            <v>190101</v>
          </cell>
          <cell r="D362" t="str">
            <v>R024</v>
          </cell>
          <cell r="E362" t="str">
            <v>D12</v>
          </cell>
          <cell r="F362" t="str">
            <v>Estado Analítico del ejercicio del Presupuesto de Egresos Clasificación por Objeto del Gasto (Capítulo y Concepto)</v>
          </cell>
          <cell r="K362" t="str">
            <v>Servcios de Instalación, Reparación, Mantenimiento y Conservación</v>
          </cell>
          <cell r="L362" t="str">
            <v>Saldo</v>
          </cell>
          <cell r="S362">
            <v>166971915</v>
          </cell>
          <cell r="T362">
            <v>42488441.020000003</v>
          </cell>
          <cell r="U362">
            <v>209460356.02000001</v>
          </cell>
          <cell r="V362">
            <v>176416884.59</v>
          </cell>
          <cell r="W362">
            <v>169538028.09999999</v>
          </cell>
          <cell r="X362">
            <v>33043471.430000007</v>
          </cell>
        </row>
        <row r="363">
          <cell r="A363" t="str">
            <v>D12-R025</v>
          </cell>
          <cell r="B363">
            <v>2019</v>
          </cell>
          <cell r="C363" t="str">
            <v>190101</v>
          </cell>
          <cell r="D363" t="str">
            <v>R025</v>
          </cell>
          <cell r="E363" t="str">
            <v>D12</v>
          </cell>
          <cell r="F363" t="str">
            <v>Estado Analítico del ejercicio del Presupuesto de Egresos Clasificación por Objeto del Gasto (Capítulo y Concepto)</v>
          </cell>
          <cell r="K363" t="str">
            <v>Servicios de Comunicación Social y Publicidad</v>
          </cell>
          <cell r="L363" t="str">
            <v>Saldo</v>
          </cell>
          <cell r="S363">
            <v>37041984</v>
          </cell>
          <cell r="T363">
            <v>56978748.18</v>
          </cell>
          <cell r="U363">
            <v>94020732.180000007</v>
          </cell>
          <cell r="V363">
            <v>94020732.180000007</v>
          </cell>
          <cell r="W363">
            <v>94020732.180000007</v>
          </cell>
          <cell r="X363">
            <v>0</v>
          </cell>
        </row>
        <row r="364">
          <cell r="A364" t="str">
            <v>D12-R026</v>
          </cell>
          <cell r="B364">
            <v>2019</v>
          </cell>
          <cell r="C364" t="str">
            <v>190101</v>
          </cell>
          <cell r="D364" t="str">
            <v>R026</v>
          </cell>
          <cell r="E364" t="str">
            <v>D12</v>
          </cell>
          <cell r="F364" t="str">
            <v>Estado Analítico del ejercicio del Presupuesto de Egresos Clasificación por Objeto del Gasto (Capítulo y Concepto)</v>
          </cell>
          <cell r="K364" t="str">
            <v>Servicios de Traslado y Viáticos</v>
          </cell>
          <cell r="L364" t="str">
            <v>Saldo</v>
          </cell>
          <cell r="S364">
            <v>7380763</v>
          </cell>
          <cell r="T364">
            <v>-1870294.16</v>
          </cell>
          <cell r="U364">
            <v>5510468.8399999999</v>
          </cell>
          <cell r="V364">
            <v>5510468.8399999999</v>
          </cell>
          <cell r="W364">
            <v>5505393.8399999999</v>
          </cell>
          <cell r="X364">
            <v>0</v>
          </cell>
        </row>
        <row r="365">
          <cell r="A365" t="str">
            <v>D12-R027</v>
          </cell>
          <cell r="B365">
            <v>2019</v>
          </cell>
          <cell r="C365" t="str">
            <v>190101</v>
          </cell>
          <cell r="D365" t="str">
            <v>R027</v>
          </cell>
          <cell r="E365" t="str">
            <v>D12</v>
          </cell>
          <cell r="F365" t="str">
            <v>Estado Analítico del ejercicio del Presupuesto de Egresos Clasificación por Objeto del Gasto (Capítulo y Concepto)</v>
          </cell>
          <cell r="K365" t="str">
            <v>Servicios Oficiales</v>
          </cell>
          <cell r="L365" t="str">
            <v>Saldo</v>
          </cell>
          <cell r="S365">
            <v>24566309</v>
          </cell>
          <cell r="T365">
            <v>-1144355.69</v>
          </cell>
          <cell r="U365">
            <v>23421953.309999999</v>
          </cell>
          <cell r="V365">
            <v>23225584.719999999</v>
          </cell>
          <cell r="W365">
            <v>21698049.399999999</v>
          </cell>
          <cell r="X365">
            <v>196368.58999999985</v>
          </cell>
        </row>
        <row r="366">
          <cell r="A366" t="str">
            <v>D12-R028</v>
          </cell>
          <cell r="B366">
            <v>2019</v>
          </cell>
          <cell r="C366" t="str">
            <v>190101</v>
          </cell>
          <cell r="D366" t="str">
            <v>R028</v>
          </cell>
          <cell r="E366" t="str">
            <v>D12</v>
          </cell>
          <cell r="F366" t="str">
            <v>Estado Analítico del ejercicio del Presupuesto de Egresos Clasificación por Objeto del Gasto (Capítulo y Concepto)</v>
          </cell>
          <cell r="K366" t="str">
            <v>Otros Servicios Generales</v>
          </cell>
          <cell r="L366" t="str">
            <v>Saldo</v>
          </cell>
          <cell r="S366">
            <v>139405362</v>
          </cell>
          <cell r="T366">
            <v>-43909650.68</v>
          </cell>
          <cell r="U366">
            <v>95495711.319999993</v>
          </cell>
          <cell r="V366">
            <v>95430033.359999999</v>
          </cell>
          <cell r="W366">
            <v>79881940.230000004</v>
          </cell>
          <cell r="X366">
            <v>65677.959999993443</v>
          </cell>
        </row>
        <row r="367">
          <cell r="A367" t="str">
            <v>D12-R029</v>
          </cell>
          <cell r="B367">
            <v>2019</v>
          </cell>
          <cell r="C367" t="str">
            <v>190101</v>
          </cell>
          <cell r="D367" t="str">
            <v>R029</v>
          </cell>
          <cell r="E367" t="str">
            <v>D12</v>
          </cell>
          <cell r="F367" t="str">
            <v>Estado Analítico del ejercicio del Presupuesto de Egresos Clasificación por Objeto del Gasto (Capítulo y Concepto)</v>
          </cell>
          <cell r="K367" t="str">
            <v>Transferencias, Asignaciones, Subsidios y Otras Ayudas</v>
          </cell>
          <cell r="L367" t="str">
            <v>Subtotal</v>
          </cell>
          <cell r="S367">
            <v>1053790914</v>
          </cell>
          <cell r="T367">
            <v>-24420939.859999985</v>
          </cell>
          <cell r="U367">
            <v>1029369974.14</v>
          </cell>
          <cell r="V367">
            <v>971716725.63999999</v>
          </cell>
          <cell r="W367">
            <v>968100625.04999995</v>
          </cell>
          <cell r="X367">
            <v>57653248.5</v>
          </cell>
        </row>
        <row r="368">
          <cell r="A368" t="str">
            <v>D12-R030</v>
          </cell>
          <cell r="B368">
            <v>2019</v>
          </cell>
          <cell r="C368" t="str">
            <v>190101</v>
          </cell>
          <cell r="D368" t="str">
            <v>R030</v>
          </cell>
          <cell r="E368" t="str">
            <v>D12</v>
          </cell>
          <cell r="F368" t="str">
            <v>Estado Analítico del ejercicio del Presupuesto de Egresos Clasificación por Objeto del Gasto (Capítulo y Concepto)</v>
          </cell>
          <cell r="K368" t="str">
            <v>Transferencias Internas y Otras Asignaciones al Sector Público</v>
          </cell>
          <cell r="L368" t="str">
            <v>Saldo</v>
          </cell>
          <cell r="P368">
            <v>651867382.14999998</v>
          </cell>
          <cell r="Q368">
            <v>648266281.55999994</v>
          </cell>
          <cell r="S368">
            <v>604325036</v>
          </cell>
          <cell r="T368">
            <v>47542346.149999999</v>
          </cell>
          <cell r="U368">
            <v>651867382.14999998</v>
          </cell>
          <cell r="V368">
            <v>651867382.14999998</v>
          </cell>
          <cell r="W368">
            <v>648266281.55999994</v>
          </cell>
          <cell r="X368">
            <v>0</v>
          </cell>
        </row>
        <row r="369">
          <cell r="A369" t="str">
            <v>D12-R031</v>
          </cell>
          <cell r="B369">
            <v>2019</v>
          </cell>
          <cell r="C369" t="str">
            <v>190101</v>
          </cell>
          <cell r="D369" t="str">
            <v>R031</v>
          </cell>
          <cell r="E369" t="str">
            <v>D12</v>
          </cell>
          <cell r="F369" t="str">
            <v>Estado Analítico del ejercicio del Presupuesto de Egresos Clasificación por Objeto del Gasto (Capítulo y Concepto)</v>
          </cell>
          <cell r="K369" t="str">
            <v>Transferencias al Resto del Sector Público</v>
          </cell>
          <cell r="L369" t="str">
            <v>Saldo</v>
          </cell>
          <cell r="P369">
            <v>21672744.27</v>
          </cell>
          <cell r="Q369">
            <v>21672744.27</v>
          </cell>
          <cell r="S369">
            <v>450650</v>
          </cell>
          <cell r="T369">
            <v>21222094.27</v>
          </cell>
          <cell r="U369">
            <v>21672744.27</v>
          </cell>
          <cell r="V369">
            <v>21672744.27</v>
          </cell>
          <cell r="W369">
            <v>21672744.27</v>
          </cell>
          <cell r="X369">
            <v>0</v>
          </cell>
        </row>
        <row r="370">
          <cell r="A370" t="str">
            <v>D12-R032</v>
          </cell>
          <cell r="B370">
            <v>2019</v>
          </cell>
          <cell r="C370" t="str">
            <v>190101</v>
          </cell>
          <cell r="D370" t="str">
            <v>R032</v>
          </cell>
          <cell r="E370" t="str">
            <v>D12</v>
          </cell>
          <cell r="F370" t="str">
            <v>Estado Analítico del ejercicio del Presupuesto de Egresos Clasificación por Objeto del Gasto (Capítulo y Concepto)</v>
          </cell>
          <cell r="K370" t="str">
            <v>Subsidios y Subvenciones</v>
          </cell>
          <cell r="L370" t="str">
            <v>Saldo</v>
          </cell>
          <cell r="P370">
            <v>32681896.07</v>
          </cell>
          <cell r="Q370">
            <v>32681896.07</v>
          </cell>
          <cell r="S370">
            <v>25910000</v>
          </cell>
          <cell r="T370">
            <v>6881896.0700000003</v>
          </cell>
          <cell r="U370">
            <v>32791896.07</v>
          </cell>
          <cell r="V370">
            <v>32681896.07</v>
          </cell>
          <cell r="W370">
            <v>32681896.07</v>
          </cell>
          <cell r="X370">
            <v>110000</v>
          </cell>
        </row>
        <row r="371">
          <cell r="A371" t="str">
            <v>D12-R033</v>
          </cell>
          <cell r="B371">
            <v>2019</v>
          </cell>
          <cell r="C371" t="str">
            <v>190101</v>
          </cell>
          <cell r="D371" t="str">
            <v>R033</v>
          </cell>
          <cell r="E371" t="str">
            <v>D12</v>
          </cell>
          <cell r="F371" t="str">
            <v>Estado Analítico del ejercicio del Presupuesto de Egresos Clasificación por Objeto del Gasto (Capítulo y Concepto)</v>
          </cell>
          <cell r="K371" t="str">
            <v>Ayudas Sociales</v>
          </cell>
          <cell r="L371" t="str">
            <v>Saldo</v>
          </cell>
          <cell r="P371">
            <v>264844188.65000001</v>
          </cell>
          <cell r="Q371">
            <v>264829188.65000001</v>
          </cell>
          <cell r="S371">
            <v>395909698</v>
          </cell>
          <cell r="T371">
            <v>-73522260.849999994</v>
          </cell>
          <cell r="U371">
            <v>322387437.14999998</v>
          </cell>
          <cell r="V371">
            <v>264844188.65000001</v>
          </cell>
          <cell r="W371">
            <v>264829188.65000001</v>
          </cell>
          <cell r="X371">
            <v>57543248.49999997</v>
          </cell>
        </row>
        <row r="372">
          <cell r="A372" t="str">
            <v>D12-R034</v>
          </cell>
          <cell r="B372">
            <v>2019</v>
          </cell>
          <cell r="C372" t="str">
            <v>190101</v>
          </cell>
          <cell r="D372" t="str">
            <v>R034</v>
          </cell>
          <cell r="E372" t="str">
            <v>D12</v>
          </cell>
          <cell r="F372" t="str">
            <v>Estado Analítico del ejercicio del Presupuesto de Egresos Clasificación por Objeto del Gasto (Capítulo y Concepto)</v>
          </cell>
          <cell r="K372" t="str">
            <v>Pensiones y Jubilaciones</v>
          </cell>
          <cell r="L372" t="str">
            <v>Saldo</v>
          </cell>
          <cell r="P372">
            <v>0</v>
          </cell>
          <cell r="Q372">
            <v>0</v>
          </cell>
          <cell r="S372">
            <v>25000000</v>
          </cell>
          <cell r="T372">
            <v>-25000000</v>
          </cell>
          <cell r="U372">
            <v>0</v>
          </cell>
          <cell r="X372">
            <v>0</v>
          </cell>
        </row>
        <row r="373">
          <cell r="A373" t="str">
            <v>D12-R035</v>
          </cell>
          <cell r="B373">
            <v>2019</v>
          </cell>
          <cell r="C373" t="str">
            <v>190101</v>
          </cell>
          <cell r="D373" t="str">
            <v>R035</v>
          </cell>
          <cell r="E373" t="str">
            <v>D12</v>
          </cell>
          <cell r="F373" t="str">
            <v>Estado Analítico del ejercicio del Presupuesto de Egresos Clasificación por Objeto del Gasto (Capítulo y Concepto)</v>
          </cell>
          <cell r="K373" t="str">
            <v>Transferencias a Fideicomisos, Mandatos y Otros Análogos</v>
          </cell>
          <cell r="L373" t="str">
            <v>Saldo</v>
          </cell>
          <cell r="P373">
            <v>0</v>
          </cell>
          <cell r="Q373">
            <v>0</v>
          </cell>
          <cell r="U373">
            <v>0</v>
          </cell>
          <cell r="X373">
            <v>0</v>
          </cell>
        </row>
        <row r="374">
          <cell r="A374" t="str">
            <v>D12-R036</v>
          </cell>
          <cell r="B374">
            <v>2019</v>
          </cell>
          <cell r="C374" t="str">
            <v>190101</v>
          </cell>
          <cell r="D374" t="str">
            <v>R036</v>
          </cell>
          <cell r="E374" t="str">
            <v>D12</v>
          </cell>
          <cell r="F374" t="str">
            <v>Estado Analítico del ejercicio del Presupuesto de Egresos Clasificación por Objeto del Gasto (Capítulo y Concepto)</v>
          </cell>
          <cell r="K374" t="str">
            <v>Transferencias a la Seguridad Social</v>
          </cell>
          <cell r="L374" t="str">
            <v>Saldo</v>
          </cell>
          <cell r="P374">
            <v>0</v>
          </cell>
          <cell r="Q374">
            <v>0</v>
          </cell>
          <cell r="U374">
            <v>0</v>
          </cell>
          <cell r="X374">
            <v>0</v>
          </cell>
        </row>
        <row r="375">
          <cell r="A375" t="str">
            <v>D12-R037</v>
          </cell>
          <cell r="B375">
            <v>2019</v>
          </cell>
          <cell r="C375" t="str">
            <v>190101</v>
          </cell>
          <cell r="D375" t="str">
            <v>R037</v>
          </cell>
          <cell r="E375" t="str">
            <v>D12</v>
          </cell>
          <cell r="F375" t="str">
            <v>Estado Analítico del ejercicio del Presupuesto de Egresos Clasificación por Objeto del Gasto (Capítulo y Concepto)</v>
          </cell>
          <cell r="K375" t="str">
            <v>Donativos</v>
          </cell>
          <cell r="L375" t="str">
            <v>Saldo</v>
          </cell>
          <cell r="P375">
            <v>0</v>
          </cell>
          <cell r="Q375">
            <v>0</v>
          </cell>
          <cell r="U375">
            <v>0</v>
          </cell>
          <cell r="X375">
            <v>0</v>
          </cell>
        </row>
        <row r="376">
          <cell r="A376" t="str">
            <v>D12-R038</v>
          </cell>
          <cell r="B376">
            <v>2019</v>
          </cell>
          <cell r="C376" t="str">
            <v>190101</v>
          </cell>
          <cell r="D376" t="str">
            <v>R038</v>
          </cell>
          <cell r="E376" t="str">
            <v>D12</v>
          </cell>
          <cell r="F376" t="str">
            <v>Estado Analítico del ejercicio del Presupuesto de Egresos Clasificación por Objeto del Gasto (Capítulo y Concepto)</v>
          </cell>
          <cell r="K376" t="str">
            <v>Transferencias al Exterior</v>
          </cell>
          <cell r="L376" t="str">
            <v>Saldo</v>
          </cell>
          <cell r="P376">
            <v>650514.5</v>
          </cell>
          <cell r="Q376">
            <v>650514.5</v>
          </cell>
          <cell r="S376">
            <v>2195530</v>
          </cell>
          <cell r="T376">
            <v>-1545015.5</v>
          </cell>
          <cell r="U376">
            <v>650514.5</v>
          </cell>
          <cell r="V376">
            <v>650514.5</v>
          </cell>
          <cell r="W376">
            <v>650514.5</v>
          </cell>
          <cell r="X376">
            <v>0</v>
          </cell>
        </row>
        <row r="377">
          <cell r="A377" t="str">
            <v>D12-R039</v>
          </cell>
          <cell r="B377">
            <v>2019</v>
          </cell>
          <cell r="C377" t="str">
            <v>190101</v>
          </cell>
          <cell r="D377" t="str">
            <v>R039</v>
          </cell>
          <cell r="E377" t="str">
            <v>D12</v>
          </cell>
          <cell r="F377" t="str">
            <v>Estado Analítico del ejercicio del Presupuesto de Egresos Clasificación por Objeto del Gasto (Capítulo y Concepto)</v>
          </cell>
          <cell r="K377" t="str">
            <v>Bienes Muebles, Inmuebles e Intangibles</v>
          </cell>
          <cell r="L377" t="str">
            <v>Subtotal</v>
          </cell>
          <cell r="S377">
            <v>99458403</v>
          </cell>
          <cell r="T377">
            <v>193767007.88</v>
          </cell>
          <cell r="U377">
            <v>293225410.88</v>
          </cell>
          <cell r="V377">
            <v>186319014.94</v>
          </cell>
          <cell r="W377">
            <v>173935519.84999999</v>
          </cell>
          <cell r="X377">
            <v>106906395.94</v>
          </cell>
        </row>
        <row r="378">
          <cell r="A378" t="str">
            <v>D12-R040</v>
          </cell>
          <cell r="B378">
            <v>2019</v>
          </cell>
          <cell r="C378" t="str">
            <v>190101</v>
          </cell>
          <cell r="D378" t="str">
            <v>R040</v>
          </cell>
          <cell r="E378" t="str">
            <v>D12</v>
          </cell>
          <cell r="F378" t="str">
            <v>Estado Analítico del ejercicio del Presupuesto de Egresos Clasificación por Objeto del Gasto (Capítulo y Concepto)</v>
          </cell>
          <cell r="K378" t="str">
            <v>Mobiliario y Equipo de Administración</v>
          </cell>
          <cell r="L378" t="str">
            <v>Saldo</v>
          </cell>
          <cell r="P378">
            <v>23256796</v>
          </cell>
          <cell r="Q378">
            <v>12044495.439999999</v>
          </cell>
          <cell r="S378">
            <v>41884846</v>
          </cell>
          <cell r="T378">
            <v>-17238028.039999999</v>
          </cell>
          <cell r="U378">
            <v>24646817.960000001</v>
          </cell>
          <cell r="V378">
            <v>23256796</v>
          </cell>
          <cell r="W378">
            <v>12044495.439999999</v>
          </cell>
          <cell r="X378">
            <v>1390021.9600000009</v>
          </cell>
        </row>
        <row r="379">
          <cell r="A379" t="str">
            <v>D12-R041</v>
          </cell>
          <cell r="B379">
            <v>2019</v>
          </cell>
          <cell r="C379" t="str">
            <v>190101</v>
          </cell>
          <cell r="D379" t="str">
            <v>R041</v>
          </cell>
          <cell r="E379" t="str">
            <v>D12</v>
          </cell>
          <cell r="F379" t="str">
            <v>Estado Analítico del ejercicio del Presupuesto de Egresos Clasificación por Objeto del Gasto (Capítulo y Concepto)</v>
          </cell>
          <cell r="K379" t="str">
            <v>Mobiliario y Equipo Educacional y Recreativo</v>
          </cell>
          <cell r="L379" t="str">
            <v>Saldo</v>
          </cell>
          <cell r="P379">
            <v>1107150.18</v>
          </cell>
          <cell r="Q379">
            <v>434225.93</v>
          </cell>
          <cell r="S379">
            <v>3220000</v>
          </cell>
          <cell r="T379">
            <v>6635462.21</v>
          </cell>
          <cell r="U379">
            <v>9855462.2100000009</v>
          </cell>
          <cell r="V379">
            <v>1107150.18</v>
          </cell>
          <cell r="W379">
            <v>434225.93</v>
          </cell>
          <cell r="X379">
            <v>8748312.0300000012</v>
          </cell>
        </row>
        <row r="380">
          <cell r="A380" t="str">
            <v>D12-R042</v>
          </cell>
          <cell r="B380">
            <v>2019</v>
          </cell>
          <cell r="C380" t="str">
            <v>190101</v>
          </cell>
          <cell r="D380" t="str">
            <v>R042</v>
          </cell>
          <cell r="E380" t="str">
            <v>D12</v>
          </cell>
          <cell r="F380" t="str">
            <v>Estado Analítico del ejercicio del Presupuesto de Egresos Clasificación por Objeto del Gasto (Capítulo y Concepto)</v>
          </cell>
          <cell r="K380" t="str">
            <v>Equipo e Instrumental Medico y de Laboratorio</v>
          </cell>
          <cell r="L380" t="str">
            <v>Saldo</v>
          </cell>
          <cell r="P380">
            <v>905664.2</v>
          </cell>
          <cell r="Q380">
            <v>905664.2</v>
          </cell>
          <cell r="S380">
            <v>3313900</v>
          </cell>
          <cell r="T380">
            <v>-2408235.7999999998</v>
          </cell>
          <cell r="U380">
            <v>905664.20000000019</v>
          </cell>
          <cell r="V380">
            <v>905664.2</v>
          </cell>
          <cell r="W380">
            <v>905664.2</v>
          </cell>
          <cell r="X380">
            <v>0</v>
          </cell>
        </row>
        <row r="381">
          <cell r="A381" t="str">
            <v>D12-R043</v>
          </cell>
          <cell r="B381">
            <v>2019</v>
          </cell>
          <cell r="C381" t="str">
            <v>190101</v>
          </cell>
          <cell r="D381" t="str">
            <v>R043</v>
          </cell>
          <cell r="E381" t="str">
            <v>D12</v>
          </cell>
          <cell r="F381" t="str">
            <v>Estado Analítico del ejercicio del Presupuesto de Egresos Clasificación por Objeto del Gasto (Capítulo y Concepto)</v>
          </cell>
          <cell r="K381" t="str">
            <v>Vehículos y Equipo de Transporte</v>
          </cell>
          <cell r="L381" t="str">
            <v>Saldo</v>
          </cell>
          <cell r="P381">
            <v>153331449.90000001</v>
          </cell>
          <cell r="Q381">
            <v>153331449.90000001</v>
          </cell>
          <cell r="S381">
            <v>28818857</v>
          </cell>
          <cell r="T381">
            <v>170736179.09999999</v>
          </cell>
          <cell r="U381">
            <v>199555036.09999999</v>
          </cell>
          <cell r="V381">
            <v>153331449.90000001</v>
          </cell>
          <cell r="W381">
            <v>153331449.90000001</v>
          </cell>
          <cell r="X381">
            <v>46223586.199999988</v>
          </cell>
        </row>
        <row r="382">
          <cell r="A382" t="str">
            <v>D12-R044</v>
          </cell>
          <cell r="B382">
            <v>2019</v>
          </cell>
          <cell r="C382" t="str">
            <v>190101</v>
          </cell>
          <cell r="D382" t="str">
            <v>R044</v>
          </cell>
          <cell r="E382" t="str">
            <v>D12</v>
          </cell>
          <cell r="F382" t="str">
            <v>Estado Analítico del ejercicio del Presupuesto de Egresos Clasificación por Objeto del Gasto (Capítulo y Concepto)</v>
          </cell>
          <cell r="K382" t="str">
            <v>Equipo de Defensa y Seguridad</v>
          </cell>
          <cell r="L382" t="str">
            <v>Saldo</v>
          </cell>
          <cell r="P382">
            <v>0</v>
          </cell>
          <cell r="Q382">
            <v>0</v>
          </cell>
          <cell r="U382">
            <v>0</v>
          </cell>
          <cell r="X382">
            <v>0</v>
          </cell>
        </row>
        <row r="383">
          <cell r="A383" t="str">
            <v>D12-R045</v>
          </cell>
          <cell r="B383">
            <v>2019</v>
          </cell>
          <cell r="C383" t="str">
            <v>190101</v>
          </cell>
          <cell r="D383" t="str">
            <v>R045</v>
          </cell>
          <cell r="E383" t="str">
            <v>D12</v>
          </cell>
          <cell r="F383" t="str">
            <v>Estado Analítico del ejercicio del Presupuesto de Egresos Clasificación por Objeto del Gasto (Capítulo y Concepto)</v>
          </cell>
          <cell r="K383" t="str">
            <v>Maquinaria, Otros Equipos y Herramientas</v>
          </cell>
          <cell r="L383" t="str">
            <v>Saldo</v>
          </cell>
          <cell r="P383">
            <v>6992954.6600000001</v>
          </cell>
          <cell r="Q383">
            <v>6494684.3799999999</v>
          </cell>
          <cell r="S383">
            <v>8676598</v>
          </cell>
          <cell r="T383">
            <v>48092332.409999996</v>
          </cell>
          <cell r="U383">
            <v>56768930.409999996</v>
          </cell>
          <cell r="V383">
            <v>6992954.6600000001</v>
          </cell>
          <cell r="W383">
            <v>6494684.3799999999</v>
          </cell>
          <cell r="X383">
            <v>49775975.75</v>
          </cell>
        </row>
        <row r="384">
          <cell r="A384" t="str">
            <v>D12-R046</v>
          </cell>
          <cell r="B384">
            <v>2019</v>
          </cell>
          <cell r="C384" t="str">
            <v>190101</v>
          </cell>
          <cell r="D384" t="str">
            <v>R046</v>
          </cell>
          <cell r="E384" t="str">
            <v>D12</v>
          </cell>
          <cell r="F384" t="str">
            <v>Estado Analítico del ejercicio del Presupuesto de Egresos Clasificación por Objeto del Gasto (Capítulo y Concepto)</v>
          </cell>
          <cell r="K384" t="str">
            <v>Activos Biológicos</v>
          </cell>
          <cell r="L384" t="str">
            <v>Saldo</v>
          </cell>
          <cell r="P384">
            <v>0</v>
          </cell>
          <cell r="Q384">
            <v>0</v>
          </cell>
          <cell r="U384">
            <v>0</v>
          </cell>
          <cell r="X384">
            <v>0</v>
          </cell>
        </row>
        <row r="385">
          <cell r="A385" t="str">
            <v>D12-R047</v>
          </cell>
          <cell r="B385">
            <v>2019</v>
          </cell>
          <cell r="C385" t="str">
            <v>190101</v>
          </cell>
          <cell r="D385" t="str">
            <v>R047</v>
          </cell>
          <cell r="E385" t="str">
            <v>D12</v>
          </cell>
          <cell r="F385" t="str">
            <v>Estado Analítico del ejercicio del Presupuesto de Egresos Clasificación por Objeto del Gasto (Capítulo y Concepto)</v>
          </cell>
          <cell r="K385" t="str">
            <v>Bienes Inmuebles</v>
          </cell>
          <cell r="L385" t="str">
            <v>Saldo</v>
          </cell>
          <cell r="P385">
            <v>0</v>
          </cell>
          <cell r="S385">
            <v>1901720</v>
          </cell>
          <cell r="T385">
            <v>-1901720</v>
          </cell>
          <cell r="U385">
            <v>0</v>
          </cell>
          <cell r="X385">
            <v>0</v>
          </cell>
        </row>
        <row r="386">
          <cell r="A386" t="str">
            <v>D12-R048</v>
          </cell>
          <cell r="B386">
            <v>2019</v>
          </cell>
          <cell r="C386" t="str">
            <v>190101</v>
          </cell>
          <cell r="D386" t="str">
            <v>R048</v>
          </cell>
          <cell r="E386" t="str">
            <v>D12</v>
          </cell>
          <cell r="F386" t="str">
            <v>Estado Analítico del ejercicio del Presupuesto de Egresos Clasificación por Objeto del Gasto (Capítulo y Concepto)</v>
          </cell>
          <cell r="K386" t="str">
            <v>Activos Intagibles</v>
          </cell>
          <cell r="L386" t="str">
            <v>Saldo</v>
          </cell>
          <cell r="P386">
            <v>725000</v>
          </cell>
          <cell r="S386">
            <v>11642482</v>
          </cell>
          <cell r="T386">
            <v>-10148982</v>
          </cell>
          <cell r="U386">
            <v>1493500</v>
          </cell>
          <cell r="V386">
            <v>725000</v>
          </cell>
          <cell r="W386">
            <v>725000</v>
          </cell>
          <cell r="X386">
            <v>768500</v>
          </cell>
        </row>
        <row r="387">
          <cell r="A387" t="str">
            <v>D12-R049</v>
          </cell>
          <cell r="B387">
            <v>2019</v>
          </cell>
          <cell r="C387" t="str">
            <v>190101</v>
          </cell>
          <cell r="D387" t="str">
            <v>R049</v>
          </cell>
          <cell r="E387" t="str">
            <v>D12</v>
          </cell>
          <cell r="F387" t="str">
            <v>Estado Analítico del ejercicio del Presupuesto de Egresos Clasificación por Objeto del Gasto (Capítulo y Concepto)</v>
          </cell>
          <cell r="K387" t="str">
            <v>Inversión Pública</v>
          </cell>
          <cell r="L387" t="str">
            <v>Subtotal</v>
          </cell>
          <cell r="S387">
            <v>230054579</v>
          </cell>
          <cell r="T387">
            <v>300970713.47000003</v>
          </cell>
          <cell r="U387">
            <v>531025292.47000003</v>
          </cell>
          <cell r="V387">
            <v>288093105.74000001</v>
          </cell>
          <cell r="W387">
            <v>288093105.73000002</v>
          </cell>
          <cell r="X387">
            <v>242932186.73000002</v>
          </cell>
        </row>
        <row r="388">
          <cell r="A388" t="str">
            <v>D12-R050</v>
          </cell>
          <cell r="B388">
            <v>2019</v>
          </cell>
          <cell r="C388" t="str">
            <v>190101</v>
          </cell>
          <cell r="D388" t="str">
            <v>R050</v>
          </cell>
          <cell r="E388" t="str">
            <v>D12</v>
          </cell>
          <cell r="F388" t="str">
            <v>Estado Analítico del ejercicio del Presupuesto de Egresos Clasificación por Objeto del Gasto (Capítulo y Concepto)</v>
          </cell>
          <cell r="K388" t="str">
            <v>Obra Pública en Bienes de Dominio Público</v>
          </cell>
          <cell r="L388" t="str">
            <v>Saldo</v>
          </cell>
          <cell r="S388">
            <v>226594579</v>
          </cell>
          <cell r="T388">
            <v>296615764.61000001</v>
          </cell>
          <cell r="U388">
            <v>523210343.61000001</v>
          </cell>
          <cell r="V388">
            <v>287115220.69</v>
          </cell>
          <cell r="W388">
            <v>287115220.69</v>
          </cell>
          <cell r="X388">
            <v>236095122.92000002</v>
          </cell>
        </row>
        <row r="389">
          <cell r="A389" t="str">
            <v>D12-R051</v>
          </cell>
          <cell r="B389">
            <v>2019</v>
          </cell>
          <cell r="C389" t="str">
            <v>190101</v>
          </cell>
          <cell r="D389" t="str">
            <v>R051</v>
          </cell>
          <cell r="E389" t="str">
            <v>D12</v>
          </cell>
          <cell r="F389" t="str">
            <v>Estado Analítico del ejercicio del Presupuesto de Egresos Clasificación por Objeto del Gasto (Capítulo y Concepto)</v>
          </cell>
          <cell r="K389" t="str">
            <v>Obra Pública en Bienes Propios</v>
          </cell>
          <cell r="L389" t="str">
            <v>Saldo</v>
          </cell>
          <cell r="S389">
            <v>3460000</v>
          </cell>
          <cell r="T389">
            <v>4354948.8600000003</v>
          </cell>
          <cell r="U389">
            <v>7814948.8600000003</v>
          </cell>
          <cell r="V389">
            <v>977885.05</v>
          </cell>
          <cell r="W389">
            <v>977885.04</v>
          </cell>
          <cell r="X389">
            <v>6837063.8100000005</v>
          </cell>
        </row>
        <row r="390">
          <cell r="A390" t="str">
            <v>D12-R052</v>
          </cell>
          <cell r="B390">
            <v>2019</v>
          </cell>
          <cell r="C390" t="str">
            <v>190101</v>
          </cell>
          <cell r="D390" t="str">
            <v>R052</v>
          </cell>
          <cell r="E390" t="str">
            <v>D12</v>
          </cell>
          <cell r="F390" t="str">
            <v>Estado Analítico del ejercicio del Presupuesto de Egresos Clasificación por Objeto del Gasto (Capítulo y Concepto)</v>
          </cell>
          <cell r="K390" t="str">
            <v>Proyectos Productivos y Acciones de Fomento</v>
          </cell>
          <cell r="L390" t="str">
            <v>Saldo</v>
          </cell>
          <cell r="U390">
            <v>0</v>
          </cell>
          <cell r="X390">
            <v>0</v>
          </cell>
        </row>
        <row r="391">
          <cell r="A391" t="str">
            <v>D12-R053</v>
          </cell>
          <cell r="B391">
            <v>2019</v>
          </cell>
          <cell r="C391" t="str">
            <v>190101</v>
          </cell>
          <cell r="D391" t="str">
            <v>R053</v>
          </cell>
          <cell r="E391" t="str">
            <v>D12</v>
          </cell>
          <cell r="F391" t="str">
            <v>Estado Analítico del ejercicio del Presupuesto de Egresos Clasificación por Objeto del Gasto (Capítulo y Concepto)</v>
          </cell>
          <cell r="K391" t="str">
            <v>Inversiones Financieras y Otras Provisiones</v>
          </cell>
          <cell r="L391" t="str">
            <v>Subtotal</v>
          </cell>
          <cell r="S391">
            <v>386472128</v>
          </cell>
          <cell r="T391">
            <v>146748031.68000001</v>
          </cell>
          <cell r="U391">
            <v>533220159.68000001</v>
          </cell>
          <cell r="V391">
            <v>0</v>
          </cell>
          <cell r="W391">
            <v>0</v>
          </cell>
          <cell r="X391">
            <v>533220159.68000001</v>
          </cell>
        </row>
        <row r="392">
          <cell r="A392" t="str">
            <v>D12-R054</v>
          </cell>
          <cell r="B392">
            <v>2019</v>
          </cell>
          <cell r="C392" t="str">
            <v>190101</v>
          </cell>
          <cell r="D392" t="str">
            <v>R054</v>
          </cell>
          <cell r="E392" t="str">
            <v>D12</v>
          </cell>
          <cell r="F392" t="str">
            <v>Estado Analítico del ejercicio del Presupuesto de Egresos Clasificación por Objeto del Gasto (Capítulo y Concepto)</v>
          </cell>
          <cell r="K392" t="str">
            <v>Inversiones Para el Fomento de Actividades Productivas</v>
          </cell>
          <cell r="L392" t="str">
            <v>Saldo</v>
          </cell>
          <cell r="U392">
            <v>0</v>
          </cell>
          <cell r="X392">
            <v>0</v>
          </cell>
        </row>
        <row r="393">
          <cell r="A393" t="str">
            <v>D12-R055</v>
          </cell>
          <cell r="B393">
            <v>2019</v>
          </cell>
          <cell r="C393" t="str">
            <v>190101</v>
          </cell>
          <cell r="D393" t="str">
            <v>R055</v>
          </cell>
          <cell r="E393" t="str">
            <v>D12</v>
          </cell>
          <cell r="F393" t="str">
            <v>Estado Analítico del ejercicio del Presupuesto de Egresos Clasificación por Objeto del Gasto (Capítulo y Concepto)</v>
          </cell>
          <cell r="K393" t="str">
            <v>Acciones y Participaciones de Capital</v>
          </cell>
          <cell r="L393" t="str">
            <v>Saldo</v>
          </cell>
          <cell r="U393">
            <v>0</v>
          </cell>
          <cell r="X393">
            <v>0</v>
          </cell>
        </row>
        <row r="394">
          <cell r="A394" t="str">
            <v>D12-R056</v>
          </cell>
          <cell r="B394">
            <v>2019</v>
          </cell>
          <cell r="C394" t="str">
            <v>190101</v>
          </cell>
          <cell r="D394" t="str">
            <v>R056</v>
          </cell>
          <cell r="E394" t="str">
            <v>D12</v>
          </cell>
          <cell r="F394" t="str">
            <v>Estado Analítico del ejercicio del Presupuesto de Egresos Clasificación por Objeto del Gasto (Capítulo y Concepto)</v>
          </cell>
          <cell r="K394" t="str">
            <v>Compra de Títulos y Valores</v>
          </cell>
          <cell r="L394" t="str">
            <v>Saldo</v>
          </cell>
          <cell r="U394">
            <v>0</v>
          </cell>
          <cell r="X394">
            <v>0</v>
          </cell>
        </row>
        <row r="395">
          <cell r="A395" t="str">
            <v>D12-R057</v>
          </cell>
          <cell r="B395">
            <v>2019</v>
          </cell>
          <cell r="C395" t="str">
            <v>190101</v>
          </cell>
          <cell r="D395" t="str">
            <v>R057</v>
          </cell>
          <cell r="E395" t="str">
            <v>D12</v>
          </cell>
          <cell r="F395" t="str">
            <v>Estado Analítico del ejercicio del Presupuesto de Egresos Clasificación por Objeto del Gasto (Capítulo y Concepto)</v>
          </cell>
          <cell r="K395" t="str">
            <v>Concesión de Préstamos</v>
          </cell>
          <cell r="L395" t="str">
            <v>Saldo</v>
          </cell>
          <cell r="U395">
            <v>0</v>
          </cell>
          <cell r="X395">
            <v>0</v>
          </cell>
        </row>
        <row r="396">
          <cell r="A396" t="str">
            <v>D12-R058</v>
          </cell>
          <cell r="B396">
            <v>2019</v>
          </cell>
          <cell r="C396" t="str">
            <v>190101</v>
          </cell>
          <cell r="D396" t="str">
            <v>R058</v>
          </cell>
          <cell r="E396" t="str">
            <v>D12</v>
          </cell>
          <cell r="F396" t="str">
            <v>Estado Analítico del ejercicio del Presupuesto de Egresos Clasificación por Objeto del Gasto (Capítulo y Concepto)</v>
          </cell>
          <cell r="K396" t="str">
            <v>Inversiones en Fideicomisos, Mandatos y Otros Analógos</v>
          </cell>
          <cell r="L396" t="str">
            <v>Saldo</v>
          </cell>
          <cell r="U396">
            <v>0</v>
          </cell>
          <cell r="X396">
            <v>0</v>
          </cell>
        </row>
        <row r="397">
          <cell r="A397" t="str">
            <v>D12-R059</v>
          </cell>
          <cell r="B397">
            <v>2019</v>
          </cell>
          <cell r="C397" t="str">
            <v>190101</v>
          </cell>
          <cell r="D397" t="str">
            <v>R059</v>
          </cell>
          <cell r="E397" t="str">
            <v>D12</v>
          </cell>
          <cell r="F397" t="str">
            <v>Estado Analítico del ejercicio del Presupuesto de Egresos Clasificación por Objeto del Gasto (Capítulo y Concepto)</v>
          </cell>
          <cell r="K397" t="str">
            <v>Otras Inversiones Financieras</v>
          </cell>
          <cell r="L397" t="str">
            <v>Saldo</v>
          </cell>
          <cell r="U397">
            <v>0</v>
          </cell>
          <cell r="X397">
            <v>0</v>
          </cell>
        </row>
        <row r="398">
          <cell r="A398" t="str">
            <v>D12-R060</v>
          </cell>
          <cell r="B398">
            <v>2019</v>
          </cell>
          <cell r="C398" t="str">
            <v>190101</v>
          </cell>
          <cell r="D398" t="str">
            <v>R060</v>
          </cell>
          <cell r="E398" t="str">
            <v>D12</v>
          </cell>
          <cell r="F398" t="str">
            <v>Estado Analítico del ejercicio del Presupuesto de Egresos Clasificación por Objeto del Gasto (Capítulo y Concepto)</v>
          </cell>
          <cell r="K398" t="str">
            <v>Provisiones para Contingencias y Otras Erogaciones Especiales</v>
          </cell>
          <cell r="L398" t="str">
            <v>Saldo</v>
          </cell>
          <cell r="S398">
            <v>386472128</v>
          </cell>
          <cell r="T398">
            <v>146748031.68000001</v>
          </cell>
          <cell r="U398">
            <v>533220159.68000001</v>
          </cell>
          <cell r="X398">
            <v>533220159.68000001</v>
          </cell>
        </row>
        <row r="399">
          <cell r="A399" t="str">
            <v>D12-R061</v>
          </cell>
          <cell r="B399">
            <v>2019</v>
          </cell>
          <cell r="C399" t="str">
            <v>190101</v>
          </cell>
          <cell r="D399" t="str">
            <v>R061</v>
          </cell>
          <cell r="E399" t="str">
            <v>D12</v>
          </cell>
          <cell r="F399" t="str">
            <v>Estado Analítico del ejercicio del Presupuesto de Egresos Clasificación por Objeto del Gasto (Capítulo y Concepto)</v>
          </cell>
          <cell r="K399" t="str">
            <v>Participaciones y Aportaciones</v>
          </cell>
          <cell r="L399" t="str">
            <v>Subtotal</v>
          </cell>
          <cell r="S399">
            <v>0</v>
          </cell>
          <cell r="T399">
            <v>4944456.92</v>
          </cell>
          <cell r="U399">
            <v>4944456.92</v>
          </cell>
          <cell r="V399">
            <v>4944456.92</v>
          </cell>
          <cell r="W399">
            <v>4944456.92</v>
          </cell>
          <cell r="X399">
            <v>0</v>
          </cell>
        </row>
        <row r="400">
          <cell r="A400" t="str">
            <v>D12-R062</v>
          </cell>
          <cell r="B400">
            <v>2019</v>
          </cell>
          <cell r="C400" t="str">
            <v>190101</v>
          </cell>
          <cell r="D400" t="str">
            <v>R062</v>
          </cell>
          <cell r="E400" t="str">
            <v>D12</v>
          </cell>
          <cell r="F400" t="str">
            <v>Estado Analítico del ejercicio del Presupuesto de Egresos Clasificación por Objeto del Gasto (Capítulo y Concepto)</v>
          </cell>
          <cell r="K400" t="str">
            <v>Participaciones</v>
          </cell>
          <cell r="L400" t="str">
            <v>Saldo</v>
          </cell>
          <cell r="P400">
            <v>0</v>
          </cell>
          <cell r="Q400">
            <v>0</v>
          </cell>
          <cell r="U400">
            <v>0</v>
          </cell>
          <cell r="X400">
            <v>0</v>
          </cell>
        </row>
        <row r="401">
          <cell r="A401" t="str">
            <v>D12-R063</v>
          </cell>
          <cell r="B401">
            <v>2019</v>
          </cell>
          <cell r="C401" t="str">
            <v>190101</v>
          </cell>
          <cell r="D401" t="str">
            <v>R063</v>
          </cell>
          <cell r="E401" t="str">
            <v>D12</v>
          </cell>
          <cell r="F401" t="str">
            <v>Estado Analítico del ejercicio del Presupuesto de Egresos Clasificación por Objeto del Gasto (Capítulo y Concepto)</v>
          </cell>
          <cell r="K401" t="str">
            <v>Aportaciones</v>
          </cell>
          <cell r="L401" t="str">
            <v>Saldo</v>
          </cell>
          <cell r="P401">
            <v>0</v>
          </cell>
          <cell r="Q401">
            <v>0</v>
          </cell>
          <cell r="U401">
            <v>0</v>
          </cell>
          <cell r="X401">
            <v>0</v>
          </cell>
        </row>
        <row r="402">
          <cell r="A402" t="str">
            <v>D12-R064</v>
          </cell>
          <cell r="B402">
            <v>2019</v>
          </cell>
          <cell r="C402" t="str">
            <v>190101</v>
          </cell>
          <cell r="D402" t="str">
            <v>R064</v>
          </cell>
          <cell r="E402" t="str">
            <v>D12</v>
          </cell>
          <cell r="F402" t="str">
            <v>Estado Analítico del ejercicio del Presupuesto de Egresos Clasificación por Objeto del Gasto (Capítulo y Concepto)</v>
          </cell>
          <cell r="K402" t="str">
            <v>Convenios</v>
          </cell>
          <cell r="L402" t="str">
            <v>Saldo</v>
          </cell>
          <cell r="P402">
            <v>4944456.92</v>
          </cell>
          <cell r="Q402">
            <v>4944456.92</v>
          </cell>
          <cell r="T402">
            <v>4944456.92</v>
          </cell>
          <cell r="U402">
            <v>4944456.92</v>
          </cell>
          <cell r="V402">
            <v>4944456.92</v>
          </cell>
          <cell r="W402">
            <v>4944456.92</v>
          </cell>
          <cell r="X402">
            <v>0</v>
          </cell>
        </row>
        <row r="403">
          <cell r="A403" t="str">
            <v>D12-R065</v>
          </cell>
          <cell r="B403">
            <v>2019</v>
          </cell>
          <cell r="C403" t="str">
            <v>190101</v>
          </cell>
          <cell r="D403" t="str">
            <v>R065</v>
          </cell>
          <cell r="E403" t="str">
            <v>D12</v>
          </cell>
          <cell r="F403" t="str">
            <v>Estado Analítico del ejercicio del Presupuesto de Egresos Clasificación por Objeto del Gasto (Capítulo y Concepto)</v>
          </cell>
          <cell r="K403" t="str">
            <v>Deuda Pública</v>
          </cell>
          <cell r="L403" t="str">
            <v>Subtotal</v>
          </cell>
          <cell r="S403">
            <v>96271013</v>
          </cell>
          <cell r="T403">
            <v>30751965.499999996</v>
          </cell>
          <cell r="U403">
            <v>127022978.5</v>
          </cell>
          <cell r="V403">
            <v>111022978.5</v>
          </cell>
          <cell r="W403">
            <v>111022978.5</v>
          </cell>
          <cell r="X403">
            <v>16000000</v>
          </cell>
        </row>
        <row r="404">
          <cell r="A404" t="str">
            <v>D12-R066</v>
          </cell>
          <cell r="B404">
            <v>2019</v>
          </cell>
          <cell r="C404" t="str">
            <v>190101</v>
          </cell>
          <cell r="D404" t="str">
            <v>R066</v>
          </cell>
          <cell r="E404" t="str">
            <v>D12</v>
          </cell>
          <cell r="F404" t="str">
            <v>Estado Analítico del ejercicio del Presupuesto de Egresos Clasificación por Objeto del Gasto (Capítulo y Concepto)</v>
          </cell>
          <cell r="K404" t="str">
            <v>Amortización de la Deuda Pública</v>
          </cell>
          <cell r="L404" t="str">
            <v>Saldo</v>
          </cell>
          <cell r="S404">
            <v>52019702</v>
          </cell>
          <cell r="T404">
            <v>41196551.119999997</v>
          </cell>
          <cell r="U404">
            <v>93216253.120000005</v>
          </cell>
          <cell r="V404">
            <v>93216253.120000005</v>
          </cell>
          <cell r="W404">
            <v>93216253.120000005</v>
          </cell>
          <cell r="X404">
            <v>0</v>
          </cell>
        </row>
        <row r="405">
          <cell r="A405" t="str">
            <v>D12-R067</v>
          </cell>
          <cell r="B405">
            <v>2019</v>
          </cell>
          <cell r="C405" t="str">
            <v>190101</v>
          </cell>
          <cell r="D405" t="str">
            <v>R067</v>
          </cell>
          <cell r="E405" t="str">
            <v>D12</v>
          </cell>
          <cell r="F405" t="str">
            <v>Estado Analítico del ejercicio del Presupuesto de Egresos Clasificación por Objeto del Gasto (Capítulo y Concepto)</v>
          </cell>
          <cell r="K405" t="str">
            <v>Intereses de la Deuda Pública</v>
          </cell>
          <cell r="L405" t="str">
            <v>Saldo</v>
          </cell>
          <cell r="P405">
            <v>17063845.52</v>
          </cell>
          <cell r="S405">
            <v>27386407</v>
          </cell>
          <cell r="T405">
            <v>-10322561.48</v>
          </cell>
          <cell r="U405">
            <v>17063845.52</v>
          </cell>
          <cell r="V405">
            <v>17063845.52</v>
          </cell>
          <cell r="W405">
            <v>17063845.52</v>
          </cell>
          <cell r="X405">
            <v>0</v>
          </cell>
        </row>
        <row r="406">
          <cell r="A406" t="str">
            <v>D12-R068</v>
          </cell>
          <cell r="B406">
            <v>2019</v>
          </cell>
          <cell r="C406" t="str">
            <v>190101</v>
          </cell>
          <cell r="D406" t="str">
            <v>R068</v>
          </cell>
          <cell r="E406" t="str">
            <v>D12</v>
          </cell>
          <cell r="F406" t="str">
            <v>Estado Analítico del ejercicio del Presupuesto de Egresos Clasificación por Objeto del Gasto (Capítulo y Concepto)</v>
          </cell>
          <cell r="K406" t="str">
            <v>Comisones de la Deuda Pública</v>
          </cell>
          <cell r="L406" t="str">
            <v>Saldo</v>
          </cell>
          <cell r="P406">
            <v>145</v>
          </cell>
          <cell r="T406">
            <v>145</v>
          </cell>
          <cell r="U406">
            <v>145</v>
          </cell>
          <cell r="V406">
            <v>145</v>
          </cell>
          <cell r="W406">
            <v>145</v>
          </cell>
          <cell r="X406">
            <v>0</v>
          </cell>
        </row>
        <row r="407">
          <cell r="A407" t="str">
            <v>D12-R069</v>
          </cell>
          <cell r="B407">
            <v>2019</v>
          </cell>
          <cell r="C407" t="str">
            <v>190101</v>
          </cell>
          <cell r="D407" t="str">
            <v>R069</v>
          </cell>
          <cell r="E407" t="str">
            <v>D12</v>
          </cell>
          <cell r="F407" t="str">
            <v>Estado Analítico del ejercicio del Presupuesto de Egresos Clasificación por Objeto del Gasto (Capítulo y Concepto)</v>
          </cell>
          <cell r="K407" t="str">
            <v>Gastos de la Deuda Pública</v>
          </cell>
          <cell r="L407" t="str">
            <v>Saldo</v>
          </cell>
          <cell r="P407">
            <v>742734.86</v>
          </cell>
          <cell r="S407">
            <v>864904</v>
          </cell>
          <cell r="T407">
            <v>-122169.14</v>
          </cell>
          <cell r="U407">
            <v>742734.86</v>
          </cell>
          <cell r="V407">
            <v>742734.86</v>
          </cell>
          <cell r="W407">
            <v>742734.86</v>
          </cell>
          <cell r="X407">
            <v>0</v>
          </cell>
        </row>
        <row r="408">
          <cell r="A408" t="str">
            <v>D12-R070</v>
          </cell>
          <cell r="B408">
            <v>2019</v>
          </cell>
          <cell r="C408" t="str">
            <v>190101</v>
          </cell>
          <cell r="D408" t="str">
            <v>R070</v>
          </cell>
          <cell r="E408" t="str">
            <v>D12</v>
          </cell>
          <cell r="F408" t="str">
            <v>Estado Analítico del ejercicio del Presupuesto de Egresos Clasificación por Objeto del Gasto (Capítulo y Concepto)</v>
          </cell>
          <cell r="K408" t="str">
            <v>Costos por Coberturas</v>
          </cell>
          <cell r="L408" t="str">
            <v>Saldo</v>
          </cell>
          <cell r="P408">
            <v>0</v>
          </cell>
          <cell r="U408">
            <v>0</v>
          </cell>
          <cell r="X408">
            <v>0</v>
          </cell>
        </row>
        <row r="409">
          <cell r="A409" t="str">
            <v>D12-R071</v>
          </cell>
          <cell r="B409">
            <v>2019</v>
          </cell>
          <cell r="C409" t="str">
            <v>190101</v>
          </cell>
          <cell r="D409" t="str">
            <v>R071</v>
          </cell>
          <cell r="E409" t="str">
            <v>D12</v>
          </cell>
          <cell r="F409" t="str">
            <v>Estado Analítico del ejercicio del Presupuesto de Egresos Clasificación por Objeto del Gasto (Capítulo y Concepto)</v>
          </cell>
          <cell r="K409" t="str">
            <v>Apoyos Financieros</v>
          </cell>
          <cell r="L409" t="str">
            <v>Saldo</v>
          </cell>
          <cell r="P409">
            <v>0</v>
          </cell>
          <cell r="U409">
            <v>0</v>
          </cell>
          <cell r="X409">
            <v>0</v>
          </cell>
        </row>
        <row r="410">
          <cell r="A410" t="str">
            <v>D12-R072</v>
          </cell>
          <cell r="B410">
            <v>2019</v>
          </cell>
          <cell r="C410" t="str">
            <v>190101</v>
          </cell>
          <cell r="D410" t="str">
            <v>R072</v>
          </cell>
          <cell r="E410" t="str">
            <v>D12</v>
          </cell>
          <cell r="F410" t="str">
            <v>Estado Analítico del ejercicio del Presupuesto de Egresos Clasificación por Objeto del Gasto (Capítulo y Concepto)</v>
          </cell>
          <cell r="K410" t="str">
            <v>Adeudos de Ejercicios Fiscales Anteriores (Adefas)</v>
          </cell>
          <cell r="L410" t="str">
            <v>Saldo</v>
          </cell>
          <cell r="P410">
            <v>0</v>
          </cell>
          <cell r="S410">
            <v>16000000</v>
          </cell>
          <cell r="U410">
            <v>16000000</v>
          </cell>
          <cell r="X410">
            <v>16000000</v>
          </cell>
        </row>
        <row r="411">
          <cell r="A411" t="str">
            <v>D12-R073</v>
          </cell>
          <cell r="B411">
            <v>2019</v>
          </cell>
          <cell r="C411" t="str">
            <v>190101</v>
          </cell>
          <cell r="D411" t="str">
            <v>R073</v>
          </cell>
          <cell r="E411" t="str">
            <v>D12</v>
          </cell>
          <cell r="F411" t="str">
            <v>Estado Analítico del ejercicio del Presupuesto de Egresos Clasificación por Objeto del Gasto (Capítulo y Concepto)</v>
          </cell>
          <cell r="K411" t="str">
            <v>Total del Gasto</v>
          </cell>
          <cell r="L411" t="str">
            <v>Total</v>
          </cell>
          <cell r="P411">
            <v>4696970887.8000002</v>
          </cell>
          <cell r="S411">
            <v>5048132400</v>
          </cell>
          <cell r="T411">
            <v>733229844.97000015</v>
          </cell>
          <cell r="U411">
            <v>5781362244.9700003</v>
          </cell>
          <cell r="V411">
            <v>4696970887.8000002</v>
          </cell>
          <cell r="W411">
            <v>4644572010.8199997</v>
          </cell>
          <cell r="X411">
            <v>1084391357.1700001</v>
          </cell>
        </row>
        <row r="412">
          <cell r="A412" t="str">
            <v>D13-R000</v>
          </cell>
          <cell r="B412">
            <v>2019</v>
          </cell>
          <cell r="C412" t="str">
            <v>190101</v>
          </cell>
          <cell r="D412" t="str">
            <v>R000</v>
          </cell>
          <cell r="E412" t="str">
            <v>D13</v>
          </cell>
          <cell r="F412" t="str">
            <v>Estado Analítico del ejercicio del Presupuesto de Egresos Clasificación Económica (por Tipo de Gasto)</v>
          </cell>
          <cell r="K412" t="str">
            <v>Rubro de Ingresos</v>
          </cell>
          <cell r="L412" t="str">
            <v>Referencia</v>
          </cell>
          <cell r="S412" t="str">
            <v>Aprobado
(1)</v>
          </cell>
          <cell r="T412" t="str">
            <v>Ampliaciones y Reducciones
(2)</v>
          </cell>
          <cell r="U412" t="str">
            <v>Modificado
(3=1+2)</v>
          </cell>
          <cell r="V412" t="str">
            <v>Devengado
(4)</v>
          </cell>
          <cell r="W412" t="str">
            <v>Pagado
(5)</v>
          </cell>
          <cell r="X412" t="str">
            <v>Subejercicio
(6=3-4)</v>
          </cell>
        </row>
        <row r="413">
          <cell r="A413" t="str">
            <v>D13-R001</v>
          </cell>
          <cell r="B413">
            <v>2019</v>
          </cell>
          <cell r="C413" t="str">
            <v>190101</v>
          </cell>
          <cell r="D413" t="str">
            <v>R001</v>
          </cell>
          <cell r="E413" t="str">
            <v>D13</v>
          </cell>
          <cell r="F413" t="str">
            <v>Estado Analítico del ejercicio del Presupuesto de Egresos Clasificación Económica (por Tipo de Gasto)</v>
          </cell>
          <cell r="K413" t="str">
            <v>Gasto Corriente</v>
          </cell>
          <cell r="L413" t="str">
            <v>Subtotal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</row>
        <row r="414">
          <cell r="A414" t="str">
            <v>D13-R002</v>
          </cell>
          <cell r="B414">
            <v>2019</v>
          </cell>
          <cell r="C414" t="str">
            <v>190101</v>
          </cell>
          <cell r="D414" t="str">
            <v>R002</v>
          </cell>
          <cell r="E414" t="str">
            <v>D13</v>
          </cell>
          <cell r="F414" t="str">
            <v>Estado Analítico del ejercicio del Presupuesto de Egresos Clasificación Económica (por Tipo de Gasto)</v>
          </cell>
          <cell r="K414" t="str">
            <v>Concepto 01</v>
          </cell>
          <cell r="L414" t="str">
            <v>Saldo</v>
          </cell>
          <cell r="U414">
            <v>0</v>
          </cell>
          <cell r="X414">
            <v>0</v>
          </cell>
        </row>
        <row r="415">
          <cell r="A415" t="str">
            <v>D13-R003</v>
          </cell>
          <cell r="B415">
            <v>2019</v>
          </cell>
          <cell r="C415" t="str">
            <v>190101</v>
          </cell>
          <cell r="D415" t="str">
            <v>R003</v>
          </cell>
          <cell r="E415" t="str">
            <v>D13</v>
          </cell>
          <cell r="F415" t="str">
            <v>Estado Analítico del ejercicio del Presupuesto de Egresos Clasificación Económica (por Tipo de Gasto)</v>
          </cell>
          <cell r="K415" t="str">
            <v>Concepto 02</v>
          </cell>
          <cell r="L415" t="str">
            <v>Saldo</v>
          </cell>
          <cell r="U415">
            <v>0</v>
          </cell>
          <cell r="X415">
            <v>0</v>
          </cell>
        </row>
        <row r="416">
          <cell r="A416" t="str">
            <v>D13-R004</v>
          </cell>
          <cell r="B416">
            <v>2019</v>
          </cell>
          <cell r="C416" t="str">
            <v>190101</v>
          </cell>
          <cell r="D416" t="str">
            <v>R004</v>
          </cell>
          <cell r="E416" t="str">
            <v>D13</v>
          </cell>
          <cell r="F416" t="str">
            <v>Estado Analítico del ejercicio del Presupuesto de Egresos Clasificación Económica (por Tipo de Gasto)</v>
          </cell>
          <cell r="K416" t="str">
            <v>Concepto 03</v>
          </cell>
          <cell r="L416" t="str">
            <v>Saldo</v>
          </cell>
          <cell r="U416">
            <v>0</v>
          </cell>
          <cell r="X416">
            <v>0</v>
          </cell>
        </row>
        <row r="417">
          <cell r="A417" t="str">
            <v>D13-R005</v>
          </cell>
          <cell r="B417">
            <v>2019</v>
          </cell>
          <cell r="C417" t="str">
            <v>190101</v>
          </cell>
          <cell r="D417" t="str">
            <v>R005</v>
          </cell>
          <cell r="E417" t="str">
            <v>D13</v>
          </cell>
          <cell r="F417" t="str">
            <v>Estado Analítico del ejercicio del Presupuesto de Egresos Clasificación Económica (por Tipo de Gasto)</v>
          </cell>
          <cell r="K417" t="str">
            <v>Concepto 04</v>
          </cell>
          <cell r="L417" t="str">
            <v>Saldo</v>
          </cell>
          <cell r="U417">
            <v>0</v>
          </cell>
          <cell r="X417">
            <v>0</v>
          </cell>
        </row>
        <row r="418">
          <cell r="A418" t="str">
            <v>D13-R006</v>
          </cell>
          <cell r="B418">
            <v>2019</v>
          </cell>
          <cell r="C418" t="str">
            <v>190101</v>
          </cell>
          <cell r="D418" t="str">
            <v>R006</v>
          </cell>
          <cell r="E418" t="str">
            <v>D13</v>
          </cell>
          <cell r="F418" t="str">
            <v>Estado Analítico del ejercicio del Presupuesto de Egresos Clasificación Económica (por Tipo de Gasto)</v>
          </cell>
          <cell r="K418" t="str">
            <v>Concepto 05</v>
          </cell>
          <cell r="L418" t="str">
            <v>Saldo</v>
          </cell>
          <cell r="U418">
            <v>0</v>
          </cell>
          <cell r="X418">
            <v>0</v>
          </cell>
        </row>
        <row r="419">
          <cell r="A419" t="str">
            <v>D13-R007</v>
          </cell>
          <cell r="B419">
            <v>2019</v>
          </cell>
          <cell r="C419" t="str">
            <v>190101</v>
          </cell>
          <cell r="D419" t="str">
            <v>R007</v>
          </cell>
          <cell r="E419" t="str">
            <v>D13</v>
          </cell>
          <cell r="F419" t="str">
            <v>Estado Analítico del ejercicio del Presupuesto de Egresos Clasificación Económica (por Tipo de Gasto)</v>
          </cell>
          <cell r="K419" t="str">
            <v>Gasto de Capital</v>
          </cell>
          <cell r="L419" t="str">
            <v>Subtotal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</row>
        <row r="420">
          <cell r="A420" t="str">
            <v>D13-R008</v>
          </cell>
          <cell r="B420">
            <v>2019</v>
          </cell>
          <cell r="C420" t="str">
            <v>190101</v>
          </cell>
          <cell r="D420" t="str">
            <v>R008</v>
          </cell>
          <cell r="E420" t="str">
            <v>D13</v>
          </cell>
          <cell r="F420" t="str">
            <v>Estado Analítico del ejercicio del Presupuesto de Egresos Clasificación Económica (por Tipo de Gasto)</v>
          </cell>
          <cell r="K420" t="str">
            <v>Concepto 01</v>
          </cell>
          <cell r="L420" t="str">
            <v>Saldo</v>
          </cell>
          <cell r="U420">
            <v>0</v>
          </cell>
          <cell r="X420">
            <v>0</v>
          </cell>
        </row>
        <row r="421">
          <cell r="A421" t="str">
            <v>D13-R009</v>
          </cell>
          <cell r="B421">
            <v>2019</v>
          </cell>
          <cell r="C421" t="str">
            <v>190101</v>
          </cell>
          <cell r="D421" t="str">
            <v>R009</v>
          </cell>
          <cell r="E421" t="str">
            <v>D13</v>
          </cell>
          <cell r="F421" t="str">
            <v>Estado Analítico del ejercicio del Presupuesto de Egresos Clasificación Económica (por Tipo de Gasto)</v>
          </cell>
          <cell r="K421" t="str">
            <v>Concepto 02</v>
          </cell>
          <cell r="L421" t="str">
            <v>Saldo</v>
          </cell>
          <cell r="U421">
            <v>0</v>
          </cell>
          <cell r="X421">
            <v>0</v>
          </cell>
        </row>
        <row r="422">
          <cell r="A422" t="str">
            <v>D13-R010</v>
          </cell>
          <cell r="B422">
            <v>2019</v>
          </cell>
          <cell r="C422" t="str">
            <v>190101</v>
          </cell>
          <cell r="D422" t="str">
            <v>R010</v>
          </cell>
          <cell r="E422" t="str">
            <v>D13</v>
          </cell>
          <cell r="F422" t="str">
            <v>Estado Analítico del ejercicio del Presupuesto de Egresos Clasificación Económica (por Tipo de Gasto)</v>
          </cell>
          <cell r="K422" t="str">
            <v>Concepto 03</v>
          </cell>
          <cell r="L422" t="str">
            <v>Saldo</v>
          </cell>
          <cell r="U422">
            <v>0</v>
          </cell>
          <cell r="X422">
            <v>0</v>
          </cell>
        </row>
        <row r="423">
          <cell r="A423" t="str">
            <v>D13-R011</v>
          </cell>
          <cell r="B423">
            <v>2019</v>
          </cell>
          <cell r="C423" t="str">
            <v>190101</v>
          </cell>
          <cell r="D423" t="str">
            <v>R011</v>
          </cell>
          <cell r="E423" t="str">
            <v>D13</v>
          </cell>
          <cell r="F423" t="str">
            <v>Estado Analítico del ejercicio del Presupuesto de Egresos Clasificación Económica (por Tipo de Gasto)</v>
          </cell>
          <cell r="K423" t="str">
            <v>Concepto 04</v>
          </cell>
          <cell r="L423" t="str">
            <v>Saldo</v>
          </cell>
          <cell r="U423">
            <v>0</v>
          </cell>
          <cell r="X423">
            <v>0</v>
          </cell>
        </row>
        <row r="424">
          <cell r="A424" t="str">
            <v>D13-R012</v>
          </cell>
          <cell r="B424">
            <v>2019</v>
          </cell>
          <cell r="C424" t="str">
            <v>190101</v>
          </cell>
          <cell r="D424" t="str">
            <v>R012</v>
          </cell>
          <cell r="E424" t="str">
            <v>D13</v>
          </cell>
          <cell r="F424" t="str">
            <v>Estado Analítico del ejercicio del Presupuesto de Egresos Clasificación Económica (por Tipo de Gasto)</v>
          </cell>
          <cell r="K424" t="str">
            <v>Concepto 05</v>
          </cell>
          <cell r="L424" t="str">
            <v>Saldo</v>
          </cell>
          <cell r="U424">
            <v>0</v>
          </cell>
          <cell r="X424">
            <v>0</v>
          </cell>
        </row>
        <row r="425">
          <cell r="A425" t="str">
            <v>D13-R013</v>
          </cell>
          <cell r="B425">
            <v>2019</v>
          </cell>
          <cell r="C425" t="str">
            <v>190101</v>
          </cell>
          <cell r="D425" t="str">
            <v>R013</v>
          </cell>
          <cell r="E425" t="str">
            <v>D13</v>
          </cell>
          <cell r="F425" t="str">
            <v>Estado Analítico del ejercicio del Presupuesto de Egresos Clasificación Económica (por Tipo de Gasto)</v>
          </cell>
          <cell r="K425" t="str">
            <v>Amortización de la Deuda y Disminución de Pasivos</v>
          </cell>
          <cell r="L425" t="str">
            <v>Subtotal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</row>
        <row r="426">
          <cell r="A426" t="str">
            <v>D13-R014</v>
          </cell>
          <cell r="B426">
            <v>2019</v>
          </cell>
          <cell r="C426" t="str">
            <v>190101</v>
          </cell>
          <cell r="D426" t="str">
            <v>R014</v>
          </cell>
          <cell r="E426" t="str">
            <v>D13</v>
          </cell>
          <cell r="F426" t="str">
            <v>Estado Analítico del ejercicio del Presupuesto de Egresos Clasificación Económica (por Tipo de Gasto)</v>
          </cell>
          <cell r="K426" t="str">
            <v>Concepto 01</v>
          </cell>
          <cell r="L426" t="str">
            <v>Saldo</v>
          </cell>
          <cell r="U426">
            <v>0</v>
          </cell>
          <cell r="X426">
            <v>0</v>
          </cell>
        </row>
        <row r="427">
          <cell r="A427" t="str">
            <v>D13-R015</v>
          </cell>
          <cell r="B427">
            <v>2019</v>
          </cell>
          <cell r="C427" t="str">
            <v>190101</v>
          </cell>
          <cell r="D427" t="str">
            <v>R015</v>
          </cell>
          <cell r="E427" t="str">
            <v>D13</v>
          </cell>
          <cell r="F427" t="str">
            <v>Estado Analítico del ejercicio del Presupuesto de Egresos Clasificación Económica (por Tipo de Gasto)</v>
          </cell>
          <cell r="K427" t="str">
            <v>Concepto 02</v>
          </cell>
          <cell r="L427" t="str">
            <v>Saldo</v>
          </cell>
          <cell r="U427">
            <v>0</v>
          </cell>
          <cell r="X427">
            <v>0</v>
          </cell>
        </row>
        <row r="428">
          <cell r="A428" t="str">
            <v>D13-R016</v>
          </cell>
          <cell r="B428">
            <v>2019</v>
          </cell>
          <cell r="C428" t="str">
            <v>190101</v>
          </cell>
          <cell r="D428" t="str">
            <v>R016</v>
          </cell>
          <cell r="E428" t="str">
            <v>D13</v>
          </cell>
          <cell r="F428" t="str">
            <v>Estado Analítico del ejercicio del Presupuesto de Egresos Clasificación Económica (por Tipo de Gasto)</v>
          </cell>
          <cell r="K428" t="str">
            <v>Concepto 03</v>
          </cell>
          <cell r="L428" t="str">
            <v>Saldo</v>
          </cell>
          <cell r="U428">
            <v>0</v>
          </cell>
          <cell r="X428">
            <v>0</v>
          </cell>
        </row>
        <row r="429">
          <cell r="A429" t="str">
            <v>D13-R017</v>
          </cell>
          <cell r="B429">
            <v>2019</v>
          </cell>
          <cell r="C429" t="str">
            <v>190101</v>
          </cell>
          <cell r="D429" t="str">
            <v>R017</v>
          </cell>
          <cell r="E429" t="str">
            <v>D13</v>
          </cell>
          <cell r="F429" t="str">
            <v>Estado Analítico del ejercicio del Presupuesto de Egresos Clasificación Económica (por Tipo de Gasto)</v>
          </cell>
          <cell r="K429" t="str">
            <v>Concepto 04</v>
          </cell>
          <cell r="L429" t="str">
            <v>Saldo</v>
          </cell>
          <cell r="U429">
            <v>0</v>
          </cell>
          <cell r="X429">
            <v>0</v>
          </cell>
        </row>
        <row r="430">
          <cell r="A430" t="str">
            <v>D13-R018</v>
          </cell>
          <cell r="B430">
            <v>2019</v>
          </cell>
          <cell r="C430" t="str">
            <v>190101</v>
          </cell>
          <cell r="D430" t="str">
            <v>R018</v>
          </cell>
          <cell r="E430" t="str">
            <v>D13</v>
          </cell>
          <cell r="F430" t="str">
            <v>Estado Analítico del ejercicio del Presupuesto de Egresos Clasificación Económica (por Tipo de Gasto)</v>
          </cell>
          <cell r="K430" t="str">
            <v>Concepto 05</v>
          </cell>
          <cell r="L430" t="str">
            <v>Saldo</v>
          </cell>
          <cell r="U430">
            <v>0</v>
          </cell>
          <cell r="X430">
            <v>0</v>
          </cell>
        </row>
        <row r="431">
          <cell r="A431" t="str">
            <v>D13-R019</v>
          </cell>
          <cell r="B431">
            <v>2019</v>
          </cell>
          <cell r="C431" t="str">
            <v>190101</v>
          </cell>
          <cell r="D431" t="str">
            <v>R019</v>
          </cell>
          <cell r="E431" t="str">
            <v>D13</v>
          </cell>
          <cell r="F431" t="str">
            <v>Estado Analítico del ejercicio del Presupuesto de Egresos Clasificación Económica (por Tipo de Gasto)</v>
          </cell>
          <cell r="K431" t="str">
            <v>Pensiones y Jubilaciones</v>
          </cell>
          <cell r="L431" t="str">
            <v>Subtotal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</row>
        <row r="432">
          <cell r="A432" t="str">
            <v>D13-R020</v>
          </cell>
          <cell r="B432">
            <v>2019</v>
          </cell>
          <cell r="C432" t="str">
            <v>190101</v>
          </cell>
          <cell r="D432" t="str">
            <v>R020</v>
          </cell>
          <cell r="E432" t="str">
            <v>D13</v>
          </cell>
          <cell r="F432" t="str">
            <v>Estado Analítico del ejercicio del Presupuesto de Egresos Clasificación Económica (por Tipo de Gasto)</v>
          </cell>
          <cell r="K432" t="str">
            <v>Concepto 01</v>
          </cell>
          <cell r="L432" t="str">
            <v>Saldo</v>
          </cell>
          <cell r="U432">
            <v>0</v>
          </cell>
          <cell r="X432">
            <v>0</v>
          </cell>
        </row>
        <row r="433">
          <cell r="A433" t="str">
            <v>D13-R021</v>
          </cell>
          <cell r="B433">
            <v>2019</v>
          </cell>
          <cell r="C433" t="str">
            <v>190101</v>
          </cell>
          <cell r="D433" t="str">
            <v>R021</v>
          </cell>
          <cell r="E433" t="str">
            <v>D13</v>
          </cell>
          <cell r="F433" t="str">
            <v>Estado Analítico del ejercicio del Presupuesto de Egresos Clasificación Económica (por Tipo de Gasto)</v>
          </cell>
          <cell r="K433" t="str">
            <v>Concepto 02</v>
          </cell>
          <cell r="L433" t="str">
            <v>Saldo</v>
          </cell>
          <cell r="U433">
            <v>0</v>
          </cell>
          <cell r="X433">
            <v>0</v>
          </cell>
        </row>
        <row r="434">
          <cell r="A434" t="str">
            <v>D13-R022</v>
          </cell>
          <cell r="B434">
            <v>2019</v>
          </cell>
          <cell r="C434" t="str">
            <v>190101</v>
          </cell>
          <cell r="D434" t="str">
            <v>R022</v>
          </cell>
          <cell r="E434" t="str">
            <v>D13</v>
          </cell>
          <cell r="F434" t="str">
            <v>Estado Analítico del ejercicio del Presupuesto de Egresos Clasificación Económica (por Tipo de Gasto)</v>
          </cell>
          <cell r="K434" t="str">
            <v>Concepto 03</v>
          </cell>
          <cell r="L434" t="str">
            <v>Saldo</v>
          </cell>
          <cell r="U434">
            <v>0</v>
          </cell>
          <cell r="X434">
            <v>0</v>
          </cell>
        </row>
        <row r="435">
          <cell r="A435" t="str">
            <v>D13-R023</v>
          </cell>
          <cell r="B435">
            <v>2019</v>
          </cell>
          <cell r="C435" t="str">
            <v>190101</v>
          </cell>
          <cell r="D435" t="str">
            <v>R023</v>
          </cell>
          <cell r="E435" t="str">
            <v>D13</v>
          </cell>
          <cell r="F435" t="str">
            <v>Estado Analítico del ejercicio del Presupuesto de Egresos Clasificación Económica (por Tipo de Gasto)</v>
          </cell>
          <cell r="K435" t="str">
            <v>Concepto 04</v>
          </cell>
          <cell r="L435" t="str">
            <v>Saldo</v>
          </cell>
          <cell r="U435">
            <v>0</v>
          </cell>
          <cell r="X435">
            <v>0</v>
          </cell>
        </row>
        <row r="436">
          <cell r="A436" t="str">
            <v>D13-R024</v>
          </cell>
          <cell r="B436">
            <v>2019</v>
          </cell>
          <cell r="C436" t="str">
            <v>190101</v>
          </cell>
          <cell r="D436" t="str">
            <v>R024</v>
          </cell>
          <cell r="E436" t="str">
            <v>D13</v>
          </cell>
          <cell r="F436" t="str">
            <v>Estado Analítico del ejercicio del Presupuesto de Egresos Clasificación Económica (por Tipo de Gasto)</v>
          </cell>
          <cell r="K436" t="str">
            <v>Concepto 05</v>
          </cell>
          <cell r="L436" t="str">
            <v>Saldo</v>
          </cell>
          <cell r="U436">
            <v>0</v>
          </cell>
          <cell r="X436">
            <v>0</v>
          </cell>
        </row>
        <row r="437">
          <cell r="A437" t="str">
            <v>D13-R025</v>
          </cell>
          <cell r="B437">
            <v>2019</v>
          </cell>
          <cell r="C437" t="str">
            <v>190101</v>
          </cell>
          <cell r="D437" t="str">
            <v>R025</v>
          </cell>
          <cell r="E437" t="str">
            <v>D13</v>
          </cell>
          <cell r="F437" t="str">
            <v>Estado Analítico del ejercicio del Presupuesto de Egresos Clasificación Económica (por Tipo de Gasto)</v>
          </cell>
          <cell r="K437" t="str">
            <v>Participaciones</v>
          </cell>
          <cell r="L437" t="str">
            <v>Subtotal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A438" t="str">
            <v>D13-R026</v>
          </cell>
          <cell r="B438">
            <v>2019</v>
          </cell>
          <cell r="C438" t="str">
            <v>190101</v>
          </cell>
          <cell r="D438" t="str">
            <v>R026</v>
          </cell>
          <cell r="E438" t="str">
            <v>D13</v>
          </cell>
          <cell r="F438" t="str">
            <v>Estado Analítico del ejercicio del Presupuesto de Egresos Clasificación Económica (por Tipo de Gasto)</v>
          </cell>
          <cell r="K438" t="str">
            <v>Concepto 01</v>
          </cell>
          <cell r="L438" t="str">
            <v>Saldo</v>
          </cell>
          <cell r="U438">
            <v>0</v>
          </cell>
          <cell r="X438">
            <v>0</v>
          </cell>
        </row>
        <row r="439">
          <cell r="A439" t="str">
            <v>D13-R027</v>
          </cell>
          <cell r="B439">
            <v>2019</v>
          </cell>
          <cell r="C439" t="str">
            <v>190101</v>
          </cell>
          <cell r="D439" t="str">
            <v>R027</v>
          </cell>
          <cell r="E439" t="str">
            <v>D13</v>
          </cell>
          <cell r="F439" t="str">
            <v>Estado Analítico del ejercicio del Presupuesto de Egresos Clasificación Económica (por Tipo de Gasto)</v>
          </cell>
          <cell r="K439" t="str">
            <v>Concepto 02</v>
          </cell>
          <cell r="L439" t="str">
            <v>Saldo</v>
          </cell>
          <cell r="U439">
            <v>0</v>
          </cell>
          <cell r="X439">
            <v>0</v>
          </cell>
        </row>
        <row r="440">
          <cell r="A440" t="str">
            <v>D13-R028</v>
          </cell>
          <cell r="B440">
            <v>2019</v>
          </cell>
          <cell r="C440" t="str">
            <v>190101</v>
          </cell>
          <cell r="D440" t="str">
            <v>R028</v>
          </cell>
          <cell r="E440" t="str">
            <v>D13</v>
          </cell>
          <cell r="F440" t="str">
            <v>Estado Analítico del ejercicio del Presupuesto de Egresos Clasificación Económica (por Tipo de Gasto)</v>
          </cell>
          <cell r="K440" t="str">
            <v>Concepto 03</v>
          </cell>
          <cell r="L440" t="str">
            <v>Saldo</v>
          </cell>
          <cell r="U440">
            <v>0</v>
          </cell>
          <cell r="X440">
            <v>0</v>
          </cell>
        </row>
        <row r="441">
          <cell r="A441" t="str">
            <v>D13-R029</v>
          </cell>
          <cell r="B441">
            <v>2019</v>
          </cell>
          <cell r="C441" t="str">
            <v>190101</v>
          </cell>
          <cell r="D441" t="str">
            <v>R029</v>
          </cell>
          <cell r="E441" t="str">
            <v>D13</v>
          </cell>
          <cell r="F441" t="str">
            <v>Estado Analítico del ejercicio del Presupuesto de Egresos Clasificación Económica (por Tipo de Gasto)</v>
          </cell>
          <cell r="K441" t="str">
            <v>Concepto 04</v>
          </cell>
          <cell r="L441" t="str">
            <v>Saldo</v>
          </cell>
          <cell r="U441">
            <v>0</v>
          </cell>
          <cell r="X441">
            <v>0</v>
          </cell>
        </row>
        <row r="442">
          <cell r="A442" t="str">
            <v>D13-R030</v>
          </cell>
          <cell r="B442">
            <v>2019</v>
          </cell>
          <cell r="C442" t="str">
            <v>190101</v>
          </cell>
          <cell r="D442" t="str">
            <v>R030</v>
          </cell>
          <cell r="E442" t="str">
            <v>D13</v>
          </cell>
          <cell r="F442" t="str">
            <v>Estado Analítico del ejercicio del Presupuesto de Egresos Clasificación Económica (por Tipo de Gasto)</v>
          </cell>
          <cell r="K442" t="str">
            <v>Concepto 05</v>
          </cell>
          <cell r="L442" t="str">
            <v>Saldo</v>
          </cell>
          <cell r="U442">
            <v>0</v>
          </cell>
          <cell r="X442">
            <v>0</v>
          </cell>
        </row>
        <row r="443">
          <cell r="A443" t="str">
            <v>D13-R031</v>
          </cell>
          <cell r="B443">
            <v>2019</v>
          </cell>
          <cell r="C443" t="str">
            <v>190101</v>
          </cell>
          <cell r="D443" t="str">
            <v>R031</v>
          </cell>
          <cell r="E443" t="str">
            <v>D13</v>
          </cell>
          <cell r="F443" t="str">
            <v>Estado Analítico del ejercicio del Presupuesto de Egresos Clasificación Económica (por Tipo de Gasto)</v>
          </cell>
          <cell r="K443" t="str">
            <v>Total del Gasto</v>
          </cell>
          <cell r="L443" t="str">
            <v>Total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</row>
        <row r="444">
          <cell r="A444" t="str">
            <v>D14-R000</v>
          </cell>
          <cell r="B444">
            <v>2019</v>
          </cell>
          <cell r="C444" t="str">
            <v>190101</v>
          </cell>
          <cell r="D444" t="str">
            <v>R000</v>
          </cell>
          <cell r="E444" t="str">
            <v>D14</v>
          </cell>
          <cell r="F444" t="str">
            <v>Estado Analítico del ejercicio del Presupuesto de Egresos Clasificación Administrativa</v>
          </cell>
          <cell r="K444" t="str">
            <v>Rubro de Ingresos</v>
          </cell>
          <cell r="L444" t="str">
            <v>Referencia</v>
          </cell>
          <cell r="S444" t="str">
            <v>Aprobado
(1)</v>
          </cell>
          <cell r="T444" t="str">
            <v>Ampliaciones y Reducciones
(2)</v>
          </cell>
          <cell r="U444" t="str">
            <v>Modificado
(3=1+2)</v>
          </cell>
          <cell r="V444" t="str">
            <v>Devengado
(4)</v>
          </cell>
          <cell r="W444" t="str">
            <v>Pagado
(5)</v>
          </cell>
          <cell r="X444" t="str">
            <v>Subejercicio
(6=3-4)</v>
          </cell>
        </row>
        <row r="445">
          <cell r="A445" t="str">
            <v>D14-R001</v>
          </cell>
          <cell r="B445">
            <v>2019</v>
          </cell>
          <cell r="C445" t="str">
            <v>190101</v>
          </cell>
          <cell r="D445" t="str">
            <v>R001</v>
          </cell>
          <cell r="E445" t="str">
            <v>D14</v>
          </cell>
          <cell r="F445" t="str">
            <v>Estado Analítico del ejercicio del Presupuesto de Egresos Clasificación Administrativa</v>
          </cell>
          <cell r="K445" t="str">
            <v>Dependencia o Unidad Administrativa 1</v>
          </cell>
          <cell r="L445" t="str">
            <v>Subtotal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</row>
        <row r="446">
          <cell r="A446" t="str">
            <v>D14-R002</v>
          </cell>
          <cell r="B446">
            <v>2019</v>
          </cell>
          <cell r="C446" t="str">
            <v>190101</v>
          </cell>
          <cell r="D446" t="str">
            <v>R002</v>
          </cell>
          <cell r="E446" t="str">
            <v>D14</v>
          </cell>
          <cell r="F446" t="str">
            <v>Estado Analítico del ejercicio del Presupuesto de Egresos Clasificación Administrativa</v>
          </cell>
          <cell r="K446" t="str">
            <v>Concepto 01</v>
          </cell>
          <cell r="L446" t="str">
            <v>Saldo</v>
          </cell>
          <cell r="U446">
            <v>0</v>
          </cell>
          <cell r="X446">
            <v>0</v>
          </cell>
        </row>
        <row r="447">
          <cell r="A447" t="str">
            <v>D14-R003</v>
          </cell>
          <cell r="B447">
            <v>2019</v>
          </cell>
          <cell r="C447" t="str">
            <v>190101</v>
          </cell>
          <cell r="D447" t="str">
            <v>R003</v>
          </cell>
          <cell r="E447" t="str">
            <v>D14</v>
          </cell>
          <cell r="F447" t="str">
            <v>Estado Analítico del ejercicio del Presupuesto de Egresos Clasificación Administrativa</v>
          </cell>
          <cell r="K447" t="str">
            <v>Concepto 02</v>
          </cell>
          <cell r="L447" t="str">
            <v>Saldo</v>
          </cell>
          <cell r="U447">
            <v>0</v>
          </cell>
          <cell r="X447">
            <v>0</v>
          </cell>
        </row>
        <row r="448">
          <cell r="A448" t="str">
            <v>D14-R004</v>
          </cell>
          <cell r="B448">
            <v>2019</v>
          </cell>
          <cell r="C448" t="str">
            <v>190101</v>
          </cell>
          <cell r="D448" t="str">
            <v>R004</v>
          </cell>
          <cell r="E448" t="str">
            <v>D14</v>
          </cell>
          <cell r="F448" t="str">
            <v>Estado Analítico del ejercicio del Presupuesto de Egresos Clasificación Administrativa</v>
          </cell>
          <cell r="K448" t="str">
            <v>Concepto 03</v>
          </cell>
          <cell r="L448" t="str">
            <v>Saldo</v>
          </cell>
          <cell r="U448">
            <v>0</v>
          </cell>
          <cell r="X448">
            <v>0</v>
          </cell>
        </row>
        <row r="449">
          <cell r="A449" t="str">
            <v>D14-R005</v>
          </cell>
          <cell r="B449">
            <v>2019</v>
          </cell>
          <cell r="C449" t="str">
            <v>190101</v>
          </cell>
          <cell r="D449" t="str">
            <v>R005</v>
          </cell>
          <cell r="E449" t="str">
            <v>D14</v>
          </cell>
          <cell r="F449" t="str">
            <v>Estado Analítico del ejercicio del Presupuesto de Egresos Clasificación Administrativa</v>
          </cell>
          <cell r="K449" t="str">
            <v>Concepto 04</v>
          </cell>
          <cell r="L449" t="str">
            <v>Saldo</v>
          </cell>
          <cell r="U449">
            <v>0</v>
          </cell>
          <cell r="X449">
            <v>0</v>
          </cell>
        </row>
        <row r="450">
          <cell r="A450" t="str">
            <v>D14-R006</v>
          </cell>
          <cell r="B450">
            <v>2019</v>
          </cell>
          <cell r="C450" t="str">
            <v>190101</v>
          </cell>
          <cell r="D450" t="str">
            <v>R006</v>
          </cell>
          <cell r="E450" t="str">
            <v>D14</v>
          </cell>
          <cell r="F450" t="str">
            <v>Estado Analítico del ejercicio del Presupuesto de Egresos Clasificación Administrativa</v>
          </cell>
          <cell r="K450" t="str">
            <v>Concepto 05</v>
          </cell>
          <cell r="L450" t="str">
            <v>Saldo</v>
          </cell>
          <cell r="U450">
            <v>0</v>
          </cell>
          <cell r="X450">
            <v>0</v>
          </cell>
        </row>
        <row r="451">
          <cell r="A451" t="str">
            <v>D14-R007</v>
          </cell>
          <cell r="B451">
            <v>2019</v>
          </cell>
          <cell r="C451" t="str">
            <v>190101</v>
          </cell>
          <cell r="D451" t="str">
            <v>R007</v>
          </cell>
          <cell r="E451" t="str">
            <v>D14</v>
          </cell>
          <cell r="F451" t="str">
            <v>Estado Analítico del ejercicio del Presupuesto de Egresos Clasificación Administrativa</v>
          </cell>
          <cell r="K451" t="str">
            <v>Dependencia o Unidad Administrativa 2</v>
          </cell>
          <cell r="L451" t="str">
            <v>Subtotal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</row>
        <row r="452">
          <cell r="A452" t="str">
            <v>D14-R008</v>
          </cell>
          <cell r="B452">
            <v>2019</v>
          </cell>
          <cell r="C452" t="str">
            <v>190101</v>
          </cell>
          <cell r="D452" t="str">
            <v>R008</v>
          </cell>
          <cell r="E452" t="str">
            <v>D14</v>
          </cell>
          <cell r="F452" t="str">
            <v>Estado Analítico del ejercicio del Presupuesto de Egresos Clasificación Administrativa</v>
          </cell>
          <cell r="K452" t="str">
            <v>Concepto 01</v>
          </cell>
          <cell r="L452" t="str">
            <v>Saldo</v>
          </cell>
          <cell r="U452">
            <v>0</v>
          </cell>
          <cell r="X452">
            <v>0</v>
          </cell>
        </row>
        <row r="453">
          <cell r="A453" t="str">
            <v>D14-R009</v>
          </cell>
          <cell r="B453">
            <v>2019</v>
          </cell>
          <cell r="C453" t="str">
            <v>190101</v>
          </cell>
          <cell r="D453" t="str">
            <v>R009</v>
          </cell>
          <cell r="E453" t="str">
            <v>D14</v>
          </cell>
          <cell r="F453" t="str">
            <v>Estado Analítico del ejercicio del Presupuesto de Egresos Clasificación Administrativa</v>
          </cell>
          <cell r="K453" t="str">
            <v>Concepto 02</v>
          </cell>
          <cell r="L453" t="str">
            <v>Saldo</v>
          </cell>
          <cell r="U453">
            <v>0</v>
          </cell>
          <cell r="X453">
            <v>0</v>
          </cell>
        </row>
        <row r="454">
          <cell r="A454" t="str">
            <v>D14-R010</v>
          </cell>
          <cell r="B454">
            <v>2019</v>
          </cell>
          <cell r="C454" t="str">
            <v>190101</v>
          </cell>
          <cell r="D454" t="str">
            <v>R010</v>
          </cell>
          <cell r="E454" t="str">
            <v>D14</v>
          </cell>
          <cell r="F454" t="str">
            <v>Estado Analítico del ejercicio del Presupuesto de Egresos Clasificación Administrativa</v>
          </cell>
          <cell r="K454" t="str">
            <v>Concepto 03</v>
          </cell>
          <cell r="L454" t="str">
            <v>Saldo</v>
          </cell>
          <cell r="U454">
            <v>0</v>
          </cell>
          <cell r="X454">
            <v>0</v>
          </cell>
        </row>
        <row r="455">
          <cell r="A455" t="str">
            <v>D14-R011</v>
          </cell>
          <cell r="B455">
            <v>2019</v>
          </cell>
          <cell r="C455" t="str">
            <v>190101</v>
          </cell>
          <cell r="D455" t="str">
            <v>R011</v>
          </cell>
          <cell r="E455" t="str">
            <v>D14</v>
          </cell>
          <cell r="F455" t="str">
            <v>Estado Analítico del ejercicio del Presupuesto de Egresos Clasificación Administrativa</v>
          </cell>
          <cell r="K455" t="str">
            <v>Concepto 04</v>
          </cell>
          <cell r="L455" t="str">
            <v>Saldo</v>
          </cell>
          <cell r="U455">
            <v>0</v>
          </cell>
          <cell r="X455">
            <v>0</v>
          </cell>
        </row>
        <row r="456">
          <cell r="A456" t="str">
            <v>D14-R012</v>
          </cell>
          <cell r="B456">
            <v>2019</v>
          </cell>
          <cell r="C456" t="str">
            <v>190101</v>
          </cell>
          <cell r="D456" t="str">
            <v>R012</v>
          </cell>
          <cell r="E456" t="str">
            <v>D14</v>
          </cell>
          <cell r="F456" t="str">
            <v>Estado Analítico del ejercicio del Presupuesto de Egresos Clasificación Administrativa</v>
          </cell>
          <cell r="K456" t="str">
            <v>Concepto 05</v>
          </cell>
          <cell r="L456" t="str">
            <v>Saldo</v>
          </cell>
          <cell r="U456">
            <v>0</v>
          </cell>
          <cell r="X456">
            <v>0</v>
          </cell>
        </row>
        <row r="457">
          <cell r="A457" t="str">
            <v>D14-R013</v>
          </cell>
          <cell r="B457">
            <v>2019</v>
          </cell>
          <cell r="C457" t="str">
            <v>190101</v>
          </cell>
          <cell r="D457" t="str">
            <v>R013</v>
          </cell>
          <cell r="E457" t="str">
            <v>D14</v>
          </cell>
          <cell r="F457" t="str">
            <v>Estado Analítico del ejercicio del Presupuesto de Egresos Clasificación Administrativa</v>
          </cell>
          <cell r="K457" t="str">
            <v>Dependencia o Unidad Administrativa 3</v>
          </cell>
          <cell r="L457" t="str">
            <v>Subtotal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A458" t="str">
            <v>D14-R014</v>
          </cell>
          <cell r="B458">
            <v>2019</v>
          </cell>
          <cell r="C458" t="str">
            <v>190101</v>
          </cell>
          <cell r="D458" t="str">
            <v>R014</v>
          </cell>
          <cell r="E458" t="str">
            <v>D14</v>
          </cell>
          <cell r="F458" t="str">
            <v>Estado Analítico del ejercicio del Presupuesto de Egresos Clasificación Administrativa</v>
          </cell>
          <cell r="K458" t="str">
            <v>Concepto 01</v>
          </cell>
          <cell r="L458" t="str">
            <v>Saldo</v>
          </cell>
          <cell r="U458">
            <v>0</v>
          </cell>
          <cell r="X458">
            <v>0</v>
          </cell>
        </row>
        <row r="459">
          <cell r="A459" t="str">
            <v>D14-R015</v>
          </cell>
          <cell r="B459">
            <v>2019</v>
          </cell>
          <cell r="C459" t="str">
            <v>190101</v>
          </cell>
          <cell r="D459" t="str">
            <v>R015</v>
          </cell>
          <cell r="E459" t="str">
            <v>D14</v>
          </cell>
          <cell r="F459" t="str">
            <v>Estado Analítico del ejercicio del Presupuesto de Egresos Clasificación Administrativa</v>
          </cell>
          <cell r="K459" t="str">
            <v>Concepto 02</v>
          </cell>
          <cell r="L459" t="str">
            <v>Saldo</v>
          </cell>
          <cell r="U459">
            <v>0</v>
          </cell>
          <cell r="X459">
            <v>0</v>
          </cell>
        </row>
        <row r="460">
          <cell r="A460" t="str">
            <v>D14-R016</v>
          </cell>
          <cell r="B460">
            <v>2019</v>
          </cell>
          <cell r="C460" t="str">
            <v>190101</v>
          </cell>
          <cell r="D460" t="str">
            <v>R016</v>
          </cell>
          <cell r="E460" t="str">
            <v>D14</v>
          </cell>
          <cell r="F460" t="str">
            <v>Estado Analítico del ejercicio del Presupuesto de Egresos Clasificación Administrativa</v>
          </cell>
          <cell r="K460" t="str">
            <v>Concepto 03</v>
          </cell>
          <cell r="L460" t="str">
            <v>Saldo</v>
          </cell>
          <cell r="U460">
            <v>0</v>
          </cell>
          <cell r="X460">
            <v>0</v>
          </cell>
        </row>
        <row r="461">
          <cell r="A461" t="str">
            <v>D14-R017</v>
          </cell>
          <cell r="B461">
            <v>2019</v>
          </cell>
          <cell r="C461" t="str">
            <v>190101</v>
          </cell>
          <cell r="D461" t="str">
            <v>R017</v>
          </cell>
          <cell r="E461" t="str">
            <v>D14</v>
          </cell>
          <cell r="F461" t="str">
            <v>Estado Analítico del ejercicio del Presupuesto de Egresos Clasificación Administrativa</v>
          </cell>
          <cell r="K461" t="str">
            <v>Concepto 04</v>
          </cell>
          <cell r="L461" t="str">
            <v>Saldo</v>
          </cell>
          <cell r="U461">
            <v>0</v>
          </cell>
          <cell r="X461">
            <v>0</v>
          </cell>
        </row>
        <row r="462">
          <cell r="A462" t="str">
            <v>D14-R018</v>
          </cell>
          <cell r="B462">
            <v>2019</v>
          </cell>
          <cell r="C462" t="str">
            <v>190101</v>
          </cell>
          <cell r="D462" t="str">
            <v>R018</v>
          </cell>
          <cell r="E462" t="str">
            <v>D14</v>
          </cell>
          <cell r="F462" t="str">
            <v>Estado Analítico del ejercicio del Presupuesto de Egresos Clasificación Administrativa</v>
          </cell>
          <cell r="K462" t="str">
            <v>Concepto 05</v>
          </cell>
          <cell r="L462" t="str">
            <v>Saldo</v>
          </cell>
          <cell r="U462">
            <v>0</v>
          </cell>
          <cell r="X462">
            <v>0</v>
          </cell>
        </row>
        <row r="463">
          <cell r="A463" t="str">
            <v>D14-R019</v>
          </cell>
          <cell r="B463">
            <v>2019</v>
          </cell>
          <cell r="C463" t="str">
            <v>190101</v>
          </cell>
          <cell r="D463" t="str">
            <v>R019</v>
          </cell>
          <cell r="E463" t="str">
            <v>D14</v>
          </cell>
          <cell r="F463" t="str">
            <v>Estado Analítico del ejercicio del Presupuesto de Egresos Clasificación Administrativa</v>
          </cell>
          <cell r="K463" t="str">
            <v>Dependencia o Unidad Administrativa 4</v>
          </cell>
          <cell r="L463" t="str">
            <v>Subtotal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</row>
        <row r="464">
          <cell r="A464" t="str">
            <v>D14-R020</v>
          </cell>
          <cell r="B464">
            <v>2019</v>
          </cell>
          <cell r="C464" t="str">
            <v>190101</v>
          </cell>
          <cell r="D464" t="str">
            <v>R020</v>
          </cell>
          <cell r="E464" t="str">
            <v>D14</v>
          </cell>
          <cell r="F464" t="str">
            <v>Estado Analítico del ejercicio del Presupuesto de Egresos Clasificación Administrativa</v>
          </cell>
          <cell r="K464" t="str">
            <v>Concepto 01</v>
          </cell>
          <cell r="L464" t="str">
            <v>Saldo</v>
          </cell>
          <cell r="U464">
            <v>0</v>
          </cell>
          <cell r="X464">
            <v>0</v>
          </cell>
        </row>
        <row r="465">
          <cell r="A465" t="str">
            <v>D14-R021</v>
          </cell>
          <cell r="B465">
            <v>2019</v>
          </cell>
          <cell r="C465" t="str">
            <v>190101</v>
          </cell>
          <cell r="D465" t="str">
            <v>R021</v>
          </cell>
          <cell r="E465" t="str">
            <v>D14</v>
          </cell>
          <cell r="F465" t="str">
            <v>Estado Analítico del ejercicio del Presupuesto de Egresos Clasificación Administrativa</v>
          </cell>
          <cell r="K465" t="str">
            <v>Concepto 02</v>
          </cell>
          <cell r="L465" t="str">
            <v>Saldo</v>
          </cell>
          <cell r="U465">
            <v>0</v>
          </cell>
          <cell r="X465">
            <v>0</v>
          </cell>
        </row>
        <row r="466">
          <cell r="A466" t="str">
            <v>D14-R022</v>
          </cell>
          <cell r="B466">
            <v>2019</v>
          </cell>
          <cell r="C466" t="str">
            <v>190101</v>
          </cell>
          <cell r="D466" t="str">
            <v>R022</v>
          </cell>
          <cell r="E466" t="str">
            <v>D14</v>
          </cell>
          <cell r="F466" t="str">
            <v>Estado Analítico del ejercicio del Presupuesto de Egresos Clasificación Administrativa</v>
          </cell>
          <cell r="K466" t="str">
            <v>Concepto 03</v>
          </cell>
          <cell r="L466" t="str">
            <v>Saldo</v>
          </cell>
          <cell r="U466">
            <v>0</v>
          </cell>
          <cell r="X466">
            <v>0</v>
          </cell>
        </row>
        <row r="467">
          <cell r="A467" t="str">
            <v>D14-R023</v>
          </cell>
          <cell r="B467">
            <v>2019</v>
          </cell>
          <cell r="C467" t="str">
            <v>190101</v>
          </cell>
          <cell r="D467" t="str">
            <v>R023</v>
          </cell>
          <cell r="E467" t="str">
            <v>D14</v>
          </cell>
          <cell r="F467" t="str">
            <v>Estado Analítico del ejercicio del Presupuesto de Egresos Clasificación Administrativa</v>
          </cell>
          <cell r="K467" t="str">
            <v>Concepto 04</v>
          </cell>
          <cell r="L467" t="str">
            <v>Saldo</v>
          </cell>
          <cell r="U467">
            <v>0</v>
          </cell>
          <cell r="X467">
            <v>0</v>
          </cell>
        </row>
        <row r="468">
          <cell r="A468" t="str">
            <v>D14-R024</v>
          </cell>
          <cell r="B468">
            <v>2019</v>
          </cell>
          <cell r="C468" t="str">
            <v>190101</v>
          </cell>
          <cell r="D468" t="str">
            <v>R024</v>
          </cell>
          <cell r="E468" t="str">
            <v>D14</v>
          </cell>
          <cell r="F468" t="str">
            <v>Estado Analítico del ejercicio del Presupuesto de Egresos Clasificación Administrativa</v>
          </cell>
          <cell r="K468" t="str">
            <v>Concepto 05</v>
          </cell>
          <cell r="L468" t="str">
            <v>Saldo</v>
          </cell>
          <cell r="U468">
            <v>0</v>
          </cell>
          <cell r="X468">
            <v>0</v>
          </cell>
        </row>
        <row r="469">
          <cell r="A469" t="str">
            <v>D14-R025</v>
          </cell>
          <cell r="B469">
            <v>2019</v>
          </cell>
          <cell r="C469" t="str">
            <v>190101</v>
          </cell>
          <cell r="D469" t="str">
            <v>R025</v>
          </cell>
          <cell r="E469" t="str">
            <v>D14</v>
          </cell>
          <cell r="F469" t="str">
            <v>Estado Analítico del ejercicio del Presupuesto de Egresos Clasificación Administrativa</v>
          </cell>
          <cell r="K469" t="str">
            <v>Dependencia o Unidad Administrativa 5</v>
          </cell>
          <cell r="L469" t="str">
            <v>Subtotal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</row>
        <row r="470">
          <cell r="A470" t="str">
            <v>D14-R026</v>
          </cell>
          <cell r="B470">
            <v>2019</v>
          </cell>
          <cell r="C470" t="str">
            <v>190101</v>
          </cell>
          <cell r="D470" t="str">
            <v>R026</v>
          </cell>
          <cell r="E470" t="str">
            <v>D14</v>
          </cell>
          <cell r="F470" t="str">
            <v>Estado Analítico del ejercicio del Presupuesto de Egresos Clasificación Administrativa</v>
          </cell>
          <cell r="K470" t="str">
            <v>Concepto 01</v>
          </cell>
          <cell r="L470" t="str">
            <v>Saldo</v>
          </cell>
          <cell r="U470">
            <v>0</v>
          </cell>
          <cell r="X470">
            <v>0</v>
          </cell>
        </row>
        <row r="471">
          <cell r="A471" t="str">
            <v>D14-R027</v>
          </cell>
          <cell r="B471">
            <v>2019</v>
          </cell>
          <cell r="C471" t="str">
            <v>190101</v>
          </cell>
          <cell r="D471" t="str">
            <v>R027</v>
          </cell>
          <cell r="E471" t="str">
            <v>D14</v>
          </cell>
          <cell r="F471" t="str">
            <v>Estado Analítico del ejercicio del Presupuesto de Egresos Clasificación Administrativa</v>
          </cell>
          <cell r="K471" t="str">
            <v>Concepto 02</v>
          </cell>
          <cell r="L471" t="str">
            <v>Saldo</v>
          </cell>
          <cell r="U471">
            <v>0</v>
          </cell>
          <cell r="X471">
            <v>0</v>
          </cell>
        </row>
        <row r="472">
          <cell r="A472" t="str">
            <v>D14-R028</v>
          </cell>
          <cell r="B472">
            <v>2019</v>
          </cell>
          <cell r="C472" t="str">
            <v>190101</v>
          </cell>
          <cell r="D472" t="str">
            <v>R028</v>
          </cell>
          <cell r="E472" t="str">
            <v>D14</v>
          </cell>
          <cell r="F472" t="str">
            <v>Estado Analítico del ejercicio del Presupuesto de Egresos Clasificación Administrativa</v>
          </cell>
          <cell r="K472" t="str">
            <v>Concepto 03</v>
          </cell>
          <cell r="L472" t="str">
            <v>Saldo</v>
          </cell>
          <cell r="U472">
            <v>0</v>
          </cell>
          <cell r="X472">
            <v>0</v>
          </cell>
        </row>
        <row r="473">
          <cell r="A473" t="str">
            <v>D14-R029</v>
          </cell>
          <cell r="B473">
            <v>2019</v>
          </cell>
          <cell r="C473" t="str">
            <v>190101</v>
          </cell>
          <cell r="D473" t="str">
            <v>R029</v>
          </cell>
          <cell r="E473" t="str">
            <v>D14</v>
          </cell>
          <cell r="F473" t="str">
            <v>Estado Analítico del ejercicio del Presupuesto de Egresos Clasificación Administrativa</v>
          </cell>
          <cell r="K473" t="str">
            <v>Concepto 04</v>
          </cell>
          <cell r="L473" t="str">
            <v>Saldo</v>
          </cell>
          <cell r="U473">
            <v>0</v>
          </cell>
          <cell r="X473">
            <v>0</v>
          </cell>
        </row>
        <row r="474">
          <cell r="A474" t="str">
            <v>D14-R030</v>
          </cell>
          <cell r="B474">
            <v>2019</v>
          </cell>
          <cell r="C474" t="str">
            <v>190101</v>
          </cell>
          <cell r="D474" t="str">
            <v>R030</v>
          </cell>
          <cell r="E474" t="str">
            <v>D14</v>
          </cell>
          <cell r="F474" t="str">
            <v>Estado Analítico del ejercicio del Presupuesto de Egresos Clasificación Administrativa</v>
          </cell>
          <cell r="K474" t="str">
            <v>Concepto 05</v>
          </cell>
          <cell r="L474" t="str">
            <v>Saldo</v>
          </cell>
          <cell r="U474">
            <v>0</v>
          </cell>
          <cell r="X474">
            <v>0</v>
          </cell>
        </row>
        <row r="475">
          <cell r="A475" t="str">
            <v>D14-R031</v>
          </cell>
          <cell r="B475">
            <v>2019</v>
          </cell>
          <cell r="C475" t="str">
            <v>190101</v>
          </cell>
          <cell r="D475" t="str">
            <v>R031</v>
          </cell>
          <cell r="E475" t="str">
            <v>D14</v>
          </cell>
          <cell r="F475" t="str">
            <v>Estado Analítico del ejercicio del Presupuesto de Egresos Clasificación Administrativa</v>
          </cell>
          <cell r="K475" t="str">
            <v>Total del Gasto</v>
          </cell>
          <cell r="L475" t="str">
            <v>Total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</row>
        <row r="476">
          <cell r="A476" t="str">
            <v>D15-R000</v>
          </cell>
          <cell r="B476">
            <v>2019</v>
          </cell>
          <cell r="C476" t="str">
            <v>190101</v>
          </cell>
          <cell r="D476" t="str">
            <v>R000</v>
          </cell>
          <cell r="E476" t="str">
            <v>D15</v>
          </cell>
          <cell r="F476" t="str">
            <v>Estado Analítico del ejercicio del Presupuesto de Egresos Clasificación Funcional (Finalidad y Función)</v>
          </cell>
          <cell r="K476" t="str">
            <v>Rubro de Ingresos</v>
          </cell>
          <cell r="L476" t="str">
            <v>Referencia</v>
          </cell>
          <cell r="S476" t="str">
            <v>Aprobado
(1)</v>
          </cell>
          <cell r="T476" t="str">
            <v>Ampliaciones y Reducciones
(2)</v>
          </cell>
          <cell r="U476" t="str">
            <v>Modificado
(3=1+2)</v>
          </cell>
          <cell r="V476" t="str">
            <v>Devengado
(4)</v>
          </cell>
          <cell r="W476" t="str">
            <v>Pagado
(5)</v>
          </cell>
          <cell r="X476" t="str">
            <v>Subejercicio
(6=3-4)</v>
          </cell>
        </row>
        <row r="477">
          <cell r="A477" t="str">
            <v>D15-R001</v>
          </cell>
          <cell r="B477">
            <v>2019</v>
          </cell>
          <cell r="C477" t="str">
            <v>190101</v>
          </cell>
          <cell r="D477" t="str">
            <v>R001</v>
          </cell>
          <cell r="E477" t="str">
            <v>D15</v>
          </cell>
          <cell r="F477" t="str">
            <v>Estado Analítico del ejercicio del Presupuesto de Egresos Clasificación Funcional (Finalidad y Función)</v>
          </cell>
          <cell r="K477" t="str">
            <v>Gobierno</v>
          </cell>
          <cell r="L477" t="str">
            <v>Subtotal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</row>
        <row r="478">
          <cell r="A478" t="str">
            <v>D15-R002</v>
          </cell>
          <cell r="B478">
            <v>2019</v>
          </cell>
          <cell r="C478" t="str">
            <v>190101</v>
          </cell>
          <cell r="D478" t="str">
            <v>R002</v>
          </cell>
          <cell r="E478" t="str">
            <v>D15</v>
          </cell>
          <cell r="F478" t="str">
            <v>Estado Analítico del ejercicio del Presupuesto de Egresos Clasificación Funcional (Finalidad y Función)</v>
          </cell>
          <cell r="K478" t="str">
            <v>Legislación</v>
          </cell>
          <cell r="L478" t="str">
            <v>Saldo</v>
          </cell>
          <cell r="U478">
            <v>0</v>
          </cell>
          <cell r="X478">
            <v>0</v>
          </cell>
        </row>
        <row r="479">
          <cell r="A479" t="str">
            <v>D15-R003</v>
          </cell>
          <cell r="B479">
            <v>2019</v>
          </cell>
          <cell r="C479" t="str">
            <v>190101</v>
          </cell>
          <cell r="D479" t="str">
            <v>R003</v>
          </cell>
          <cell r="E479" t="str">
            <v>D15</v>
          </cell>
          <cell r="F479" t="str">
            <v>Estado Analítico del ejercicio del Presupuesto de Egresos Clasificación Funcional (Finalidad y Función)</v>
          </cell>
          <cell r="K479" t="str">
            <v>Justicia</v>
          </cell>
          <cell r="L479" t="str">
            <v>Saldo</v>
          </cell>
          <cell r="U479">
            <v>0</v>
          </cell>
          <cell r="X479">
            <v>0</v>
          </cell>
        </row>
        <row r="480">
          <cell r="A480" t="str">
            <v>D15-R004</v>
          </cell>
          <cell r="B480">
            <v>2019</v>
          </cell>
          <cell r="C480" t="str">
            <v>190101</v>
          </cell>
          <cell r="D480" t="str">
            <v>R004</v>
          </cell>
          <cell r="E480" t="str">
            <v>D15</v>
          </cell>
          <cell r="F480" t="str">
            <v>Estado Analítico del ejercicio del Presupuesto de Egresos Clasificación Funcional (Finalidad y Función)</v>
          </cell>
          <cell r="K480" t="str">
            <v>Coordinador de la Politica de Gobierno</v>
          </cell>
          <cell r="L480" t="str">
            <v>Saldo</v>
          </cell>
          <cell r="U480">
            <v>0</v>
          </cell>
          <cell r="X480">
            <v>0</v>
          </cell>
        </row>
        <row r="481">
          <cell r="A481" t="str">
            <v>D15-R005</v>
          </cell>
          <cell r="B481">
            <v>2019</v>
          </cell>
          <cell r="C481" t="str">
            <v>190101</v>
          </cell>
          <cell r="D481" t="str">
            <v>R005</v>
          </cell>
          <cell r="E481" t="str">
            <v>D15</v>
          </cell>
          <cell r="F481" t="str">
            <v>Estado Analítico del ejercicio del Presupuesto de Egresos Clasificación Funcional (Finalidad y Función)</v>
          </cell>
          <cell r="K481" t="str">
            <v>Asuntos Financieros y Hacendarios</v>
          </cell>
          <cell r="L481" t="str">
            <v>Saldo</v>
          </cell>
          <cell r="U481">
            <v>0</v>
          </cell>
          <cell r="X481">
            <v>0</v>
          </cell>
        </row>
        <row r="482">
          <cell r="A482" t="str">
            <v>D15-R006</v>
          </cell>
          <cell r="B482">
            <v>2019</v>
          </cell>
          <cell r="C482" t="str">
            <v>190101</v>
          </cell>
          <cell r="D482" t="str">
            <v>R006</v>
          </cell>
          <cell r="E482" t="str">
            <v>D15</v>
          </cell>
          <cell r="F482" t="str">
            <v>Estado Analítico del ejercicio del Presupuesto de Egresos Clasificación Funcional (Finalidad y Función)</v>
          </cell>
          <cell r="K482" t="str">
            <v>Seguridad Nacional</v>
          </cell>
          <cell r="L482" t="str">
            <v>Saldo</v>
          </cell>
          <cell r="U482">
            <v>0</v>
          </cell>
          <cell r="X482">
            <v>0</v>
          </cell>
        </row>
        <row r="483">
          <cell r="A483" t="str">
            <v>D15-R007</v>
          </cell>
          <cell r="B483">
            <v>2019</v>
          </cell>
          <cell r="C483" t="str">
            <v>190101</v>
          </cell>
          <cell r="D483" t="str">
            <v>R007</v>
          </cell>
          <cell r="E483" t="str">
            <v>D15</v>
          </cell>
          <cell r="F483" t="str">
            <v>Estado Analítico del ejercicio del Presupuesto de Egresos Clasificación Funcional (Finalidad y Función)</v>
          </cell>
          <cell r="K483" t="str">
            <v>Asuntos de Orden Público y de Seguridad Interior</v>
          </cell>
          <cell r="L483" t="str">
            <v>Saldo</v>
          </cell>
          <cell r="U483">
            <v>0</v>
          </cell>
          <cell r="X483">
            <v>0</v>
          </cell>
        </row>
        <row r="484">
          <cell r="A484" t="str">
            <v>D15-R008</v>
          </cell>
          <cell r="B484">
            <v>2019</v>
          </cell>
          <cell r="C484" t="str">
            <v>190101</v>
          </cell>
          <cell r="D484" t="str">
            <v>R008</v>
          </cell>
          <cell r="E484" t="str">
            <v>D15</v>
          </cell>
          <cell r="F484" t="str">
            <v>Estado Analítico del ejercicio del Presupuesto de Egresos Clasificación Funcional (Finalidad y Función)</v>
          </cell>
          <cell r="K484" t="str">
            <v>Otros Servicios Generales</v>
          </cell>
          <cell r="L484" t="str">
            <v>Saldo</v>
          </cell>
          <cell r="U484">
            <v>0</v>
          </cell>
          <cell r="X484">
            <v>0</v>
          </cell>
        </row>
        <row r="485">
          <cell r="A485" t="str">
            <v>D15-R009</v>
          </cell>
          <cell r="B485">
            <v>2019</v>
          </cell>
          <cell r="C485" t="str">
            <v>190101</v>
          </cell>
          <cell r="D485" t="str">
            <v>R009</v>
          </cell>
          <cell r="E485" t="str">
            <v>D15</v>
          </cell>
          <cell r="F485" t="str">
            <v>Estado Analítico del ejercicio del Presupuesto de Egresos Clasificación Funcional (Finalidad y Función)</v>
          </cell>
          <cell r="K485" t="str">
            <v>Desarrollo Social</v>
          </cell>
          <cell r="L485" t="str">
            <v>Subtotal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</row>
        <row r="486">
          <cell r="A486" t="str">
            <v>D15-R010</v>
          </cell>
          <cell r="B486">
            <v>2019</v>
          </cell>
          <cell r="C486" t="str">
            <v>190101</v>
          </cell>
          <cell r="D486" t="str">
            <v>R010</v>
          </cell>
          <cell r="E486" t="str">
            <v>D15</v>
          </cell>
          <cell r="F486" t="str">
            <v>Estado Analítico del ejercicio del Presupuesto de Egresos Clasificación Funcional (Finalidad y Función)</v>
          </cell>
          <cell r="K486" t="str">
            <v>Protección ambiental</v>
          </cell>
          <cell r="L486" t="str">
            <v>Saldo</v>
          </cell>
          <cell r="U486">
            <v>0</v>
          </cell>
          <cell r="X486">
            <v>0</v>
          </cell>
        </row>
        <row r="487">
          <cell r="A487" t="str">
            <v>D15-R011</v>
          </cell>
          <cell r="B487">
            <v>2019</v>
          </cell>
          <cell r="C487" t="str">
            <v>190101</v>
          </cell>
          <cell r="D487" t="str">
            <v>R011</v>
          </cell>
          <cell r="E487" t="str">
            <v>D15</v>
          </cell>
          <cell r="F487" t="str">
            <v>Estado Analítico del ejercicio del Presupuesto de Egresos Clasificación Funcional (Finalidad y Función)</v>
          </cell>
          <cell r="K487" t="str">
            <v>Vivienda y Servicios a la Comunidad</v>
          </cell>
          <cell r="L487" t="str">
            <v>Saldo</v>
          </cell>
          <cell r="U487">
            <v>0</v>
          </cell>
          <cell r="X487">
            <v>0</v>
          </cell>
        </row>
        <row r="488">
          <cell r="A488" t="str">
            <v>D15-R012</v>
          </cell>
          <cell r="B488">
            <v>2019</v>
          </cell>
          <cell r="C488" t="str">
            <v>190101</v>
          </cell>
          <cell r="D488" t="str">
            <v>R012</v>
          </cell>
          <cell r="E488" t="str">
            <v>D15</v>
          </cell>
          <cell r="F488" t="str">
            <v>Estado Analítico del ejercicio del Presupuesto de Egresos Clasificación Funcional (Finalidad y Función)</v>
          </cell>
          <cell r="K488" t="str">
            <v>Salud</v>
          </cell>
          <cell r="L488" t="str">
            <v>Saldo</v>
          </cell>
          <cell r="U488">
            <v>0</v>
          </cell>
          <cell r="X488">
            <v>0</v>
          </cell>
        </row>
        <row r="489">
          <cell r="A489" t="str">
            <v>D15-R013</v>
          </cell>
          <cell r="B489">
            <v>2019</v>
          </cell>
          <cell r="C489" t="str">
            <v>190101</v>
          </cell>
          <cell r="D489" t="str">
            <v>R013</v>
          </cell>
          <cell r="E489" t="str">
            <v>D15</v>
          </cell>
          <cell r="F489" t="str">
            <v>Estado Analítico del ejercicio del Presupuesto de Egresos Clasificación Funcional (Finalidad y Función)</v>
          </cell>
          <cell r="K489" t="str">
            <v>Recreación, Cultura y Otras Manifestaciones Sociales</v>
          </cell>
          <cell r="L489" t="str">
            <v>Saldo</v>
          </cell>
          <cell r="U489">
            <v>0</v>
          </cell>
          <cell r="X489">
            <v>0</v>
          </cell>
        </row>
        <row r="490">
          <cell r="A490" t="str">
            <v>D15-R014</v>
          </cell>
          <cell r="B490">
            <v>2019</v>
          </cell>
          <cell r="C490" t="str">
            <v>190101</v>
          </cell>
          <cell r="D490" t="str">
            <v>R014</v>
          </cell>
          <cell r="E490" t="str">
            <v>D15</v>
          </cell>
          <cell r="F490" t="str">
            <v>Estado Analítico del ejercicio del Presupuesto de Egresos Clasificación Funcional (Finalidad y Función)</v>
          </cell>
          <cell r="K490" t="str">
            <v>Educación</v>
          </cell>
          <cell r="L490" t="str">
            <v>Saldo</v>
          </cell>
          <cell r="U490">
            <v>0</v>
          </cell>
          <cell r="X490">
            <v>0</v>
          </cell>
        </row>
        <row r="491">
          <cell r="A491" t="str">
            <v>D15-R015</v>
          </cell>
          <cell r="B491">
            <v>2019</v>
          </cell>
          <cell r="C491" t="str">
            <v>190101</v>
          </cell>
          <cell r="D491" t="str">
            <v>R015</v>
          </cell>
          <cell r="E491" t="str">
            <v>D15</v>
          </cell>
          <cell r="F491" t="str">
            <v>Estado Analítico del ejercicio del Presupuesto de Egresos Clasificación Funcional (Finalidad y Función)</v>
          </cell>
          <cell r="K491" t="str">
            <v>Protección Social</v>
          </cell>
          <cell r="L491" t="str">
            <v>Saldo</v>
          </cell>
          <cell r="U491">
            <v>0</v>
          </cell>
          <cell r="X491">
            <v>0</v>
          </cell>
        </row>
        <row r="492">
          <cell r="A492" t="str">
            <v>D15-R016</v>
          </cell>
          <cell r="B492">
            <v>2019</v>
          </cell>
          <cell r="C492" t="str">
            <v>190101</v>
          </cell>
          <cell r="D492" t="str">
            <v>R016</v>
          </cell>
          <cell r="E492" t="str">
            <v>D15</v>
          </cell>
          <cell r="F492" t="str">
            <v>Estado Analítico del ejercicio del Presupuesto de Egresos Clasificación Funcional (Finalidad y Función)</v>
          </cell>
          <cell r="K492" t="str">
            <v>Otros Asuntos Sociales</v>
          </cell>
          <cell r="L492" t="str">
            <v>Saldo</v>
          </cell>
          <cell r="U492">
            <v>0</v>
          </cell>
          <cell r="X492">
            <v>0</v>
          </cell>
        </row>
        <row r="493">
          <cell r="A493" t="str">
            <v>D15-R017</v>
          </cell>
          <cell r="B493">
            <v>2019</v>
          </cell>
          <cell r="C493" t="str">
            <v>190101</v>
          </cell>
          <cell r="D493" t="str">
            <v>R017</v>
          </cell>
          <cell r="E493" t="str">
            <v>D15</v>
          </cell>
          <cell r="F493" t="str">
            <v>Estado Analítico del ejercicio del Presupuesto de Egresos Clasificación Funcional (Finalidad y Función)</v>
          </cell>
          <cell r="K493" t="str">
            <v>Desarrollo Económico</v>
          </cell>
          <cell r="L493" t="str">
            <v>Subtotal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</row>
        <row r="494">
          <cell r="A494" t="str">
            <v>D15-R018</v>
          </cell>
          <cell r="B494">
            <v>2019</v>
          </cell>
          <cell r="C494" t="str">
            <v>190101</v>
          </cell>
          <cell r="D494" t="str">
            <v>R018</v>
          </cell>
          <cell r="E494" t="str">
            <v>D15</v>
          </cell>
          <cell r="F494" t="str">
            <v>Estado Analítico del ejercicio del Presupuesto de Egresos Clasificación Funcional (Finalidad y Función)</v>
          </cell>
          <cell r="K494" t="str">
            <v>Asuntos Económicos, Comerciales y Laborales en General</v>
          </cell>
          <cell r="L494" t="str">
            <v>Saldo</v>
          </cell>
          <cell r="U494">
            <v>0</v>
          </cell>
          <cell r="X494">
            <v>0</v>
          </cell>
        </row>
        <row r="495">
          <cell r="A495" t="str">
            <v>D15-R019</v>
          </cell>
          <cell r="B495">
            <v>2019</v>
          </cell>
          <cell r="C495" t="str">
            <v>190101</v>
          </cell>
          <cell r="D495" t="str">
            <v>R019</v>
          </cell>
          <cell r="E495" t="str">
            <v>D15</v>
          </cell>
          <cell r="F495" t="str">
            <v>Estado Analítico del ejercicio del Presupuesto de Egresos Clasificación Funcional (Finalidad y Función)</v>
          </cell>
          <cell r="K495" t="str">
            <v>Agropecuaria, Silvicultura, Pesca y Caza</v>
          </cell>
          <cell r="L495" t="str">
            <v>Saldo</v>
          </cell>
          <cell r="U495">
            <v>0</v>
          </cell>
          <cell r="X495">
            <v>0</v>
          </cell>
        </row>
        <row r="496">
          <cell r="A496" t="str">
            <v>D15-R020</v>
          </cell>
          <cell r="B496">
            <v>2019</v>
          </cell>
          <cell r="C496" t="str">
            <v>190101</v>
          </cell>
          <cell r="D496" t="str">
            <v>R020</v>
          </cell>
          <cell r="E496" t="str">
            <v>D15</v>
          </cell>
          <cell r="F496" t="str">
            <v>Estado Analítico del ejercicio del Presupuesto de Egresos Clasificación Funcional (Finalidad y Función)</v>
          </cell>
          <cell r="K496" t="str">
            <v>Combustibles y Energía</v>
          </cell>
          <cell r="L496" t="str">
            <v>Saldo</v>
          </cell>
          <cell r="U496">
            <v>0</v>
          </cell>
          <cell r="X496">
            <v>0</v>
          </cell>
        </row>
        <row r="497">
          <cell r="A497" t="str">
            <v>D15-R021</v>
          </cell>
          <cell r="B497">
            <v>2019</v>
          </cell>
          <cell r="C497" t="str">
            <v>190101</v>
          </cell>
          <cell r="D497" t="str">
            <v>R021</v>
          </cell>
          <cell r="E497" t="str">
            <v>D15</v>
          </cell>
          <cell r="F497" t="str">
            <v>Estado Analítico del ejercicio del Presupuesto de Egresos Clasificación Funcional (Finalidad y Función)</v>
          </cell>
          <cell r="K497" t="str">
            <v>Minería, Manufacturas y Contrucción</v>
          </cell>
          <cell r="L497" t="str">
            <v>Saldo</v>
          </cell>
          <cell r="U497">
            <v>0</v>
          </cell>
          <cell r="X497">
            <v>0</v>
          </cell>
        </row>
        <row r="498">
          <cell r="A498" t="str">
            <v>D15-R022</v>
          </cell>
          <cell r="B498">
            <v>2019</v>
          </cell>
          <cell r="C498" t="str">
            <v>190101</v>
          </cell>
          <cell r="D498" t="str">
            <v>R022</v>
          </cell>
          <cell r="E498" t="str">
            <v>D15</v>
          </cell>
          <cell r="F498" t="str">
            <v>Estado Analítico del ejercicio del Presupuesto de Egresos Clasificación Funcional (Finalidad y Función)</v>
          </cell>
          <cell r="K498" t="str">
            <v>Transporte</v>
          </cell>
          <cell r="L498" t="str">
            <v>Saldo</v>
          </cell>
          <cell r="U498">
            <v>0</v>
          </cell>
          <cell r="X498">
            <v>0</v>
          </cell>
        </row>
        <row r="499">
          <cell r="A499" t="str">
            <v>D15-R023</v>
          </cell>
          <cell r="B499">
            <v>2019</v>
          </cell>
          <cell r="C499" t="str">
            <v>190101</v>
          </cell>
          <cell r="D499" t="str">
            <v>R023</v>
          </cell>
          <cell r="E499" t="str">
            <v>D15</v>
          </cell>
          <cell r="F499" t="str">
            <v>Estado Analítico del ejercicio del Presupuesto de Egresos Clasificación Funcional (Finalidad y Función)</v>
          </cell>
          <cell r="K499" t="str">
            <v>Comunicaciones</v>
          </cell>
          <cell r="L499" t="str">
            <v>Saldo</v>
          </cell>
          <cell r="U499">
            <v>0</v>
          </cell>
          <cell r="X499">
            <v>0</v>
          </cell>
        </row>
        <row r="500">
          <cell r="A500" t="str">
            <v>D15-R024</v>
          </cell>
          <cell r="B500">
            <v>2019</v>
          </cell>
          <cell r="C500" t="str">
            <v>190101</v>
          </cell>
          <cell r="D500" t="str">
            <v>R024</v>
          </cell>
          <cell r="E500" t="str">
            <v>D15</v>
          </cell>
          <cell r="F500" t="str">
            <v>Estado Analítico del ejercicio del Presupuesto de Egresos Clasificación Funcional (Finalidad y Función)</v>
          </cell>
          <cell r="K500" t="str">
            <v>Turismo</v>
          </cell>
          <cell r="L500" t="str">
            <v>Saldo</v>
          </cell>
          <cell r="U500">
            <v>0</v>
          </cell>
          <cell r="X500">
            <v>0</v>
          </cell>
        </row>
        <row r="501">
          <cell r="A501" t="str">
            <v>D15-R025</v>
          </cell>
          <cell r="B501">
            <v>2019</v>
          </cell>
          <cell r="C501" t="str">
            <v>190101</v>
          </cell>
          <cell r="D501" t="str">
            <v>R025</v>
          </cell>
          <cell r="E501" t="str">
            <v>D15</v>
          </cell>
          <cell r="F501" t="str">
            <v>Estado Analítico del ejercicio del Presupuesto de Egresos Clasificación Funcional (Finalidad y Función)</v>
          </cell>
          <cell r="K501" t="str">
            <v>Ciencia, Tecnología e Innovación</v>
          </cell>
          <cell r="L501" t="str">
            <v>Saldo</v>
          </cell>
          <cell r="U501">
            <v>0</v>
          </cell>
          <cell r="X501">
            <v>0</v>
          </cell>
        </row>
        <row r="502">
          <cell r="A502" t="str">
            <v>D15-R026</v>
          </cell>
          <cell r="B502">
            <v>2019</v>
          </cell>
          <cell r="C502" t="str">
            <v>190101</v>
          </cell>
          <cell r="D502" t="str">
            <v>R026</v>
          </cell>
          <cell r="E502" t="str">
            <v>D15</v>
          </cell>
          <cell r="F502" t="str">
            <v>Estado Analítico del ejercicio del Presupuesto de Egresos Clasificación Funcional (Finalidad y Función)</v>
          </cell>
          <cell r="K502" t="str">
            <v>Otras Industrias y Otros Asuntos Económicos</v>
          </cell>
          <cell r="L502" t="str">
            <v>Saldo</v>
          </cell>
          <cell r="U502">
            <v>0</v>
          </cell>
          <cell r="X502">
            <v>0</v>
          </cell>
        </row>
        <row r="503">
          <cell r="A503" t="str">
            <v>D15-R027</v>
          </cell>
          <cell r="B503">
            <v>2019</v>
          </cell>
          <cell r="C503" t="str">
            <v>190101</v>
          </cell>
          <cell r="D503" t="str">
            <v>R027</v>
          </cell>
          <cell r="E503" t="str">
            <v>D15</v>
          </cell>
          <cell r="F503" t="str">
            <v>Estado Analítico del ejercicio del Presupuesto de Egresos Clasificación Funcional (Finalidad y Función)</v>
          </cell>
          <cell r="K503" t="str">
            <v>Otras no Clasificadas en Funciones Anteriores</v>
          </cell>
          <cell r="L503" t="str">
            <v>Subtotal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</row>
        <row r="504">
          <cell r="A504" t="str">
            <v>D15-R028</v>
          </cell>
          <cell r="B504">
            <v>2019</v>
          </cell>
          <cell r="C504" t="str">
            <v>190101</v>
          </cell>
          <cell r="D504" t="str">
            <v>R028</v>
          </cell>
          <cell r="E504" t="str">
            <v>D15</v>
          </cell>
          <cell r="F504" t="str">
            <v>Estado Analítico del ejercicio del Presupuesto de Egresos Clasificación Funcional (Finalidad y Función)</v>
          </cell>
          <cell r="K504" t="str">
            <v>Transacciones de la Deuda Pública / Costo Financiero de la Deuda</v>
          </cell>
          <cell r="L504" t="str">
            <v>Saldo</v>
          </cell>
          <cell r="U504">
            <v>0</v>
          </cell>
          <cell r="X504">
            <v>0</v>
          </cell>
        </row>
        <row r="505">
          <cell r="A505" t="str">
            <v>D15-R029</v>
          </cell>
          <cell r="B505">
            <v>2019</v>
          </cell>
          <cell r="C505" t="str">
            <v>190101</v>
          </cell>
          <cell r="D505" t="str">
            <v>R029</v>
          </cell>
          <cell r="E505" t="str">
            <v>D15</v>
          </cell>
          <cell r="F505" t="str">
            <v>Estado Analítico del ejercicio del Presupuesto de Egresos Clasificación Funcional (Finalidad y Función)</v>
          </cell>
          <cell r="K505" t="str">
            <v xml:space="preserve">Transferencias, Participaciones y Aportaciones entre Diferentes Niveles y Ordenes de Gobierno </v>
          </cell>
          <cell r="L505" t="str">
            <v>Saldo</v>
          </cell>
          <cell r="U505">
            <v>0</v>
          </cell>
          <cell r="X505">
            <v>0</v>
          </cell>
        </row>
        <row r="506">
          <cell r="A506" t="str">
            <v>D15-R030</v>
          </cell>
          <cell r="B506">
            <v>2019</v>
          </cell>
          <cell r="C506" t="str">
            <v>190101</v>
          </cell>
          <cell r="D506" t="str">
            <v>R030</v>
          </cell>
          <cell r="E506" t="str">
            <v>D15</v>
          </cell>
          <cell r="F506" t="str">
            <v>Estado Analítico del ejercicio del Presupuesto de Egresos Clasificación Funcional (Finalidad y Función)</v>
          </cell>
          <cell r="K506" t="str">
            <v>Saneamiento del Sistema Financiero</v>
          </cell>
          <cell r="L506" t="str">
            <v>Saldo</v>
          </cell>
          <cell r="U506">
            <v>0</v>
          </cell>
          <cell r="X506">
            <v>0</v>
          </cell>
        </row>
        <row r="507">
          <cell r="A507" t="str">
            <v>D15-R031</v>
          </cell>
          <cell r="B507">
            <v>2019</v>
          </cell>
          <cell r="C507" t="str">
            <v>190101</v>
          </cell>
          <cell r="D507" t="str">
            <v>R031</v>
          </cell>
          <cell r="E507" t="str">
            <v>D15</v>
          </cell>
          <cell r="F507" t="str">
            <v>Estado Analítico del ejercicio del Presupuesto de Egresos Clasificación Funcional (Finalidad y Función)</v>
          </cell>
          <cell r="K507" t="str">
            <v>Adeudos de Ejercicios Fiscales Anteriores</v>
          </cell>
          <cell r="L507" t="str">
            <v>Saldo</v>
          </cell>
          <cell r="U507">
            <v>0</v>
          </cell>
          <cell r="X507">
            <v>0</v>
          </cell>
        </row>
        <row r="508">
          <cell r="A508" t="str">
            <v>D15-R032</v>
          </cell>
          <cell r="B508">
            <v>2019</v>
          </cell>
          <cell r="C508" t="str">
            <v>190101</v>
          </cell>
          <cell r="D508" t="str">
            <v>R032</v>
          </cell>
          <cell r="E508" t="str">
            <v>D15</v>
          </cell>
          <cell r="F508" t="str">
            <v>Estado Analítico del ejercicio del Presupuesto de Egresos Clasificación Funcional (Finalidad y Función)</v>
          </cell>
          <cell r="K508" t="str">
            <v>Total del Gasto</v>
          </cell>
          <cell r="L508" t="str">
            <v>Total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</row>
        <row r="509">
          <cell r="A509" t="str">
            <v>D16-R000</v>
          </cell>
          <cell r="B509">
            <v>2019</v>
          </cell>
          <cell r="C509" t="str">
            <v>190101</v>
          </cell>
          <cell r="D509" t="str">
            <v>R000</v>
          </cell>
          <cell r="E509" t="str">
            <v>D16</v>
          </cell>
          <cell r="F509" t="str">
            <v>Endeudamiento Neto</v>
          </cell>
          <cell r="K509" t="str">
            <v>Identificación de Crédito o Instrumento</v>
          </cell>
          <cell r="L509" t="str">
            <v>Referencia</v>
          </cell>
          <cell r="S509" t="str">
            <v>Contratación / Colocación
A</v>
          </cell>
          <cell r="T509" t="str">
            <v>Amortización
B</v>
          </cell>
          <cell r="U509" t="str">
            <v xml:space="preserve">Endeudamiento Neto
C=A-B
</v>
          </cell>
        </row>
        <row r="510">
          <cell r="A510" t="str">
            <v>D16-R001</v>
          </cell>
          <cell r="B510">
            <v>2019</v>
          </cell>
          <cell r="C510" t="str">
            <v>190101</v>
          </cell>
          <cell r="D510" t="str">
            <v>R001</v>
          </cell>
          <cell r="E510" t="str">
            <v>D16</v>
          </cell>
          <cell r="F510" t="str">
            <v>Endeudamiento Neto</v>
          </cell>
          <cell r="K510" t="str">
            <v>Créditos Bancarios</v>
          </cell>
          <cell r="L510" t="str">
            <v>Subtítulo</v>
          </cell>
        </row>
        <row r="511">
          <cell r="A511" t="str">
            <v>D16-R002</v>
          </cell>
          <cell r="B511">
            <v>2019</v>
          </cell>
          <cell r="C511" t="str">
            <v>190101</v>
          </cell>
          <cell r="D511" t="str">
            <v>R002</v>
          </cell>
          <cell r="E511" t="str">
            <v>D16</v>
          </cell>
          <cell r="F511" t="str">
            <v>Endeudamiento Neto</v>
          </cell>
          <cell r="K511" t="str">
            <v>Concepto 01</v>
          </cell>
          <cell r="L511" t="str">
            <v>Saldo</v>
          </cell>
          <cell r="U511">
            <v>0</v>
          </cell>
        </row>
        <row r="512">
          <cell r="A512" t="str">
            <v>D16-R003</v>
          </cell>
          <cell r="B512">
            <v>2019</v>
          </cell>
          <cell r="C512" t="str">
            <v>190101</v>
          </cell>
          <cell r="D512" t="str">
            <v>R003</v>
          </cell>
          <cell r="E512" t="str">
            <v>D16</v>
          </cell>
          <cell r="F512" t="str">
            <v>Endeudamiento Neto</v>
          </cell>
          <cell r="K512" t="str">
            <v>Concepto 02</v>
          </cell>
          <cell r="L512" t="str">
            <v>Saldo</v>
          </cell>
          <cell r="U512">
            <v>0</v>
          </cell>
        </row>
        <row r="513">
          <cell r="A513" t="str">
            <v>D16-R004</v>
          </cell>
          <cell r="B513">
            <v>2019</v>
          </cell>
          <cell r="C513" t="str">
            <v>190101</v>
          </cell>
          <cell r="D513" t="str">
            <v>R004</v>
          </cell>
          <cell r="E513" t="str">
            <v>D16</v>
          </cell>
          <cell r="F513" t="str">
            <v>Endeudamiento Neto</v>
          </cell>
          <cell r="K513" t="str">
            <v>Concepto 03</v>
          </cell>
          <cell r="L513" t="str">
            <v>Saldo</v>
          </cell>
          <cell r="U513">
            <v>0</v>
          </cell>
        </row>
        <row r="514">
          <cell r="A514" t="str">
            <v>D16-R005</v>
          </cell>
          <cell r="B514">
            <v>2019</v>
          </cell>
          <cell r="C514" t="str">
            <v>190101</v>
          </cell>
          <cell r="D514" t="str">
            <v>R005</v>
          </cell>
          <cell r="E514" t="str">
            <v>D16</v>
          </cell>
          <cell r="F514" t="str">
            <v>Endeudamiento Neto</v>
          </cell>
          <cell r="K514" t="str">
            <v>Concepto 04</v>
          </cell>
          <cell r="L514" t="str">
            <v>Saldo</v>
          </cell>
          <cell r="U514">
            <v>0</v>
          </cell>
        </row>
        <row r="515">
          <cell r="A515" t="str">
            <v>D16-R006</v>
          </cell>
          <cell r="B515">
            <v>2019</v>
          </cell>
          <cell r="C515" t="str">
            <v>190101</v>
          </cell>
          <cell r="D515" t="str">
            <v>R006</v>
          </cell>
          <cell r="E515" t="str">
            <v>D16</v>
          </cell>
          <cell r="F515" t="str">
            <v>Endeudamiento Neto</v>
          </cell>
          <cell r="K515" t="str">
            <v>Concepto 05</v>
          </cell>
          <cell r="L515" t="str">
            <v>Saldo</v>
          </cell>
          <cell r="U515">
            <v>0</v>
          </cell>
        </row>
        <row r="516">
          <cell r="A516" t="str">
            <v>D16-R007</v>
          </cell>
          <cell r="B516">
            <v>2019</v>
          </cell>
          <cell r="C516" t="str">
            <v>190101</v>
          </cell>
          <cell r="D516" t="str">
            <v>R007</v>
          </cell>
          <cell r="E516" t="str">
            <v>D16</v>
          </cell>
          <cell r="F516" t="str">
            <v>Endeudamiento Neto</v>
          </cell>
          <cell r="K516" t="str">
            <v>Concepto 06</v>
          </cell>
          <cell r="L516" t="str">
            <v>Saldo</v>
          </cell>
          <cell r="U516">
            <v>0</v>
          </cell>
        </row>
        <row r="517">
          <cell r="A517" t="str">
            <v>D16-R008</v>
          </cell>
          <cell r="B517">
            <v>2019</v>
          </cell>
          <cell r="C517" t="str">
            <v>190101</v>
          </cell>
          <cell r="D517" t="str">
            <v>R008</v>
          </cell>
          <cell r="E517" t="str">
            <v>D16</v>
          </cell>
          <cell r="F517" t="str">
            <v>Endeudamiento Neto</v>
          </cell>
          <cell r="K517" t="str">
            <v>Total de Créditos Bancarios</v>
          </cell>
          <cell r="L517" t="str">
            <v>Subtotal</v>
          </cell>
          <cell r="S517">
            <v>0</v>
          </cell>
          <cell r="T517">
            <v>0</v>
          </cell>
          <cell r="U517">
            <v>0</v>
          </cell>
        </row>
        <row r="518">
          <cell r="A518" t="str">
            <v>D16-R009</v>
          </cell>
          <cell r="B518">
            <v>2019</v>
          </cell>
          <cell r="C518" t="str">
            <v>190101</v>
          </cell>
          <cell r="D518" t="str">
            <v>R009</v>
          </cell>
          <cell r="E518" t="str">
            <v>D16</v>
          </cell>
          <cell r="F518" t="str">
            <v>Endeudamiento Neto</v>
          </cell>
          <cell r="K518" t="str">
            <v>Otros Instrumentos de Deuda</v>
          </cell>
          <cell r="L518" t="str">
            <v>Subtítulo</v>
          </cell>
        </row>
        <row r="519">
          <cell r="A519" t="str">
            <v>D16-R010</v>
          </cell>
          <cell r="B519">
            <v>2019</v>
          </cell>
          <cell r="C519" t="str">
            <v>190101</v>
          </cell>
          <cell r="D519" t="str">
            <v>R010</v>
          </cell>
          <cell r="E519" t="str">
            <v>D16</v>
          </cell>
          <cell r="F519" t="str">
            <v>Endeudamiento Neto</v>
          </cell>
          <cell r="K519" t="str">
            <v>Concepto 01</v>
          </cell>
          <cell r="L519" t="str">
            <v>Saldo</v>
          </cell>
          <cell r="U519">
            <v>0</v>
          </cell>
        </row>
        <row r="520">
          <cell r="A520" t="str">
            <v>D16-R011</v>
          </cell>
          <cell r="B520">
            <v>2019</v>
          </cell>
          <cell r="C520" t="str">
            <v>190101</v>
          </cell>
          <cell r="D520" t="str">
            <v>R011</v>
          </cell>
          <cell r="E520" t="str">
            <v>D16</v>
          </cell>
          <cell r="F520" t="str">
            <v>Endeudamiento Neto</v>
          </cell>
          <cell r="K520" t="str">
            <v>Concepto 02</v>
          </cell>
          <cell r="L520" t="str">
            <v>Saldo</v>
          </cell>
          <cell r="U520">
            <v>0</v>
          </cell>
        </row>
        <row r="521">
          <cell r="A521" t="str">
            <v>D16-R012</v>
          </cell>
          <cell r="B521">
            <v>2019</v>
          </cell>
          <cell r="C521" t="str">
            <v>190101</v>
          </cell>
          <cell r="D521" t="str">
            <v>R012</v>
          </cell>
          <cell r="E521" t="str">
            <v>D16</v>
          </cell>
          <cell r="F521" t="str">
            <v>Endeudamiento Neto</v>
          </cell>
          <cell r="K521" t="str">
            <v>Concepto 03</v>
          </cell>
          <cell r="L521" t="str">
            <v>Saldo</v>
          </cell>
          <cell r="U521">
            <v>0</v>
          </cell>
        </row>
        <row r="522">
          <cell r="A522" t="str">
            <v>D16-R013</v>
          </cell>
          <cell r="B522">
            <v>2019</v>
          </cell>
          <cell r="C522" t="str">
            <v>190101</v>
          </cell>
          <cell r="D522" t="str">
            <v>R013</v>
          </cell>
          <cell r="E522" t="str">
            <v>D16</v>
          </cell>
          <cell r="F522" t="str">
            <v>Endeudamiento Neto</v>
          </cell>
          <cell r="K522" t="str">
            <v>Concepto 04</v>
          </cell>
          <cell r="L522" t="str">
            <v>Saldo</v>
          </cell>
          <cell r="U522">
            <v>0</v>
          </cell>
        </row>
        <row r="523">
          <cell r="A523" t="str">
            <v>D16-R014</v>
          </cell>
          <cell r="B523">
            <v>2019</v>
          </cell>
          <cell r="C523" t="str">
            <v>190101</v>
          </cell>
          <cell r="D523" t="str">
            <v>R014</v>
          </cell>
          <cell r="E523" t="str">
            <v>D16</v>
          </cell>
          <cell r="F523" t="str">
            <v>Endeudamiento Neto</v>
          </cell>
          <cell r="K523" t="str">
            <v>Concepto 05</v>
          </cell>
          <cell r="L523" t="str">
            <v>Saldo</v>
          </cell>
          <cell r="U523">
            <v>0</v>
          </cell>
        </row>
        <row r="524">
          <cell r="A524" t="str">
            <v>D16-R015</v>
          </cell>
          <cell r="B524">
            <v>2019</v>
          </cell>
          <cell r="C524" t="str">
            <v>190101</v>
          </cell>
          <cell r="D524" t="str">
            <v>R015</v>
          </cell>
          <cell r="E524" t="str">
            <v>D16</v>
          </cell>
          <cell r="F524" t="str">
            <v>Endeudamiento Neto</v>
          </cell>
          <cell r="K524" t="str">
            <v>Concepto 06</v>
          </cell>
          <cell r="L524" t="str">
            <v>Saldo</v>
          </cell>
          <cell r="U524">
            <v>0</v>
          </cell>
        </row>
        <row r="525">
          <cell r="A525" t="str">
            <v>D16-R016</v>
          </cell>
          <cell r="B525">
            <v>2019</v>
          </cell>
          <cell r="C525" t="str">
            <v>190101</v>
          </cell>
          <cell r="D525" t="str">
            <v>R016</v>
          </cell>
          <cell r="E525" t="str">
            <v>D16</v>
          </cell>
          <cell r="F525" t="str">
            <v>Endeudamiento Neto</v>
          </cell>
          <cell r="K525" t="str">
            <v>Total Otros Instrumentos de Deuda</v>
          </cell>
          <cell r="L525" t="str">
            <v>Subtotal</v>
          </cell>
          <cell r="S525">
            <v>0</v>
          </cell>
          <cell r="T525">
            <v>0</v>
          </cell>
          <cell r="U525">
            <v>0</v>
          </cell>
        </row>
        <row r="526">
          <cell r="A526" t="str">
            <v>D16-R017</v>
          </cell>
          <cell r="B526">
            <v>2019</v>
          </cell>
          <cell r="C526" t="str">
            <v>190101</v>
          </cell>
          <cell r="D526" t="str">
            <v>R017</v>
          </cell>
          <cell r="E526" t="str">
            <v>D16</v>
          </cell>
          <cell r="F526" t="str">
            <v>Endeudamiento Neto</v>
          </cell>
          <cell r="K526" t="str">
            <v>Total</v>
          </cell>
          <cell r="L526" t="str">
            <v>Total</v>
          </cell>
          <cell r="S526">
            <v>0</v>
          </cell>
          <cell r="T526">
            <v>0</v>
          </cell>
          <cell r="U526">
            <v>0</v>
          </cell>
        </row>
        <row r="527">
          <cell r="A527" t="str">
            <v>D17-R000</v>
          </cell>
          <cell r="B527">
            <v>2019</v>
          </cell>
          <cell r="C527" t="str">
            <v>190101</v>
          </cell>
          <cell r="D527" t="str">
            <v>R000</v>
          </cell>
          <cell r="E527" t="str">
            <v>D17</v>
          </cell>
          <cell r="F527" t="str">
            <v>Intereses de la Deuda</v>
          </cell>
          <cell r="K527" t="str">
            <v>Identificación de Crédito o Instrumento</v>
          </cell>
          <cell r="L527" t="str">
            <v>Referencia</v>
          </cell>
          <cell r="S527" t="str">
            <v>Devengado
A</v>
          </cell>
          <cell r="T527" t="str">
            <v>Pagado
B</v>
          </cell>
        </row>
        <row r="528">
          <cell r="A528" t="str">
            <v>D17-R001</v>
          </cell>
          <cell r="B528">
            <v>2019</v>
          </cell>
          <cell r="C528" t="str">
            <v>190101</v>
          </cell>
          <cell r="D528" t="str">
            <v>R001</v>
          </cell>
          <cell r="E528" t="str">
            <v>D17</v>
          </cell>
          <cell r="F528" t="str">
            <v>Intereses de la Deuda</v>
          </cell>
          <cell r="K528" t="str">
            <v>Créditos Bancarios</v>
          </cell>
          <cell r="L528" t="str">
            <v>Subtítulo</v>
          </cell>
        </row>
        <row r="529">
          <cell r="A529" t="str">
            <v>D17-R002</v>
          </cell>
          <cell r="B529">
            <v>2019</v>
          </cell>
          <cell r="C529" t="str">
            <v>190101</v>
          </cell>
          <cell r="D529" t="str">
            <v>R002</v>
          </cell>
          <cell r="E529" t="str">
            <v>D17</v>
          </cell>
          <cell r="F529" t="str">
            <v>Intereses de la Deuda</v>
          </cell>
          <cell r="K529" t="str">
            <v>Concepto 01</v>
          </cell>
          <cell r="L529" t="str">
            <v>Saldo</v>
          </cell>
        </row>
        <row r="530">
          <cell r="A530" t="str">
            <v>D17-R003</v>
          </cell>
          <cell r="B530">
            <v>2019</v>
          </cell>
          <cell r="C530" t="str">
            <v>190101</v>
          </cell>
          <cell r="D530" t="str">
            <v>R003</v>
          </cell>
          <cell r="E530" t="str">
            <v>D17</v>
          </cell>
          <cell r="F530" t="str">
            <v>Intereses de la Deuda</v>
          </cell>
          <cell r="K530" t="str">
            <v>Concepto 02</v>
          </cell>
          <cell r="L530" t="str">
            <v>Saldo</v>
          </cell>
        </row>
        <row r="531">
          <cell r="A531" t="str">
            <v>D17-R004</v>
          </cell>
          <cell r="B531">
            <v>2019</v>
          </cell>
          <cell r="C531" t="str">
            <v>190101</v>
          </cell>
          <cell r="D531" t="str">
            <v>R004</v>
          </cell>
          <cell r="E531" t="str">
            <v>D17</v>
          </cell>
          <cell r="F531" t="str">
            <v>Intereses de la Deuda</v>
          </cell>
          <cell r="K531" t="str">
            <v>Concepto 03</v>
          </cell>
          <cell r="L531" t="str">
            <v>Saldo</v>
          </cell>
        </row>
        <row r="532">
          <cell r="A532" t="str">
            <v>D17-R005</v>
          </cell>
          <cell r="B532">
            <v>2019</v>
          </cell>
          <cell r="C532" t="str">
            <v>190101</v>
          </cell>
          <cell r="D532" t="str">
            <v>R005</v>
          </cell>
          <cell r="E532" t="str">
            <v>D17</v>
          </cell>
          <cell r="F532" t="str">
            <v>Intereses de la Deuda</v>
          </cell>
          <cell r="K532" t="str">
            <v>Concepto 04</v>
          </cell>
          <cell r="L532" t="str">
            <v>Saldo</v>
          </cell>
        </row>
        <row r="533">
          <cell r="A533" t="str">
            <v>D17-R006</v>
          </cell>
          <cell r="B533">
            <v>2019</v>
          </cell>
          <cell r="C533" t="str">
            <v>190101</v>
          </cell>
          <cell r="D533" t="str">
            <v>R006</v>
          </cell>
          <cell r="E533" t="str">
            <v>D17</v>
          </cell>
          <cell r="F533" t="str">
            <v>Intereses de la Deuda</v>
          </cell>
          <cell r="K533" t="str">
            <v>Concepto 05</v>
          </cell>
          <cell r="L533" t="str">
            <v>Saldo</v>
          </cell>
        </row>
        <row r="534">
          <cell r="A534" t="str">
            <v>D17-R007</v>
          </cell>
          <cell r="B534">
            <v>2019</v>
          </cell>
          <cell r="C534" t="str">
            <v>190101</v>
          </cell>
          <cell r="D534" t="str">
            <v>R007</v>
          </cell>
          <cell r="E534" t="str">
            <v>D17</v>
          </cell>
          <cell r="F534" t="str">
            <v>Intereses de la Deuda</v>
          </cell>
          <cell r="K534" t="str">
            <v>Concepto 06</v>
          </cell>
          <cell r="L534" t="str">
            <v>Saldo</v>
          </cell>
        </row>
        <row r="535">
          <cell r="A535" t="str">
            <v>D17-R008</v>
          </cell>
          <cell r="B535">
            <v>2019</v>
          </cell>
          <cell r="C535" t="str">
            <v>190101</v>
          </cell>
          <cell r="D535" t="str">
            <v>R008</v>
          </cell>
          <cell r="E535" t="str">
            <v>D17</v>
          </cell>
          <cell r="F535" t="str">
            <v>Intereses de la Deuda</v>
          </cell>
          <cell r="K535" t="str">
            <v>Concepto 07</v>
          </cell>
          <cell r="L535" t="str">
            <v>Saldo</v>
          </cell>
        </row>
        <row r="536">
          <cell r="A536" t="str">
            <v>D17-R009</v>
          </cell>
          <cell r="B536">
            <v>2019</v>
          </cell>
          <cell r="C536" t="str">
            <v>190101</v>
          </cell>
          <cell r="D536" t="str">
            <v>R009</v>
          </cell>
          <cell r="E536" t="str">
            <v>D17</v>
          </cell>
          <cell r="F536" t="str">
            <v>Intereses de la Deuda</v>
          </cell>
          <cell r="K536" t="str">
            <v>Total de intereses Bancarios</v>
          </cell>
          <cell r="L536" t="str">
            <v>Subtotal</v>
          </cell>
          <cell r="S536">
            <v>0</v>
          </cell>
          <cell r="T536">
            <v>0</v>
          </cell>
        </row>
        <row r="537">
          <cell r="A537" t="str">
            <v>D17-R010</v>
          </cell>
          <cell r="B537">
            <v>2019</v>
          </cell>
          <cell r="C537" t="str">
            <v>190101</v>
          </cell>
          <cell r="D537" t="str">
            <v>R010</v>
          </cell>
          <cell r="E537" t="str">
            <v>D17</v>
          </cell>
          <cell r="F537" t="str">
            <v>Intereses de la Deuda</v>
          </cell>
          <cell r="K537" t="str">
            <v>Otros Instrumentos de Deuda</v>
          </cell>
          <cell r="L537" t="str">
            <v>Subtítulo</v>
          </cell>
        </row>
        <row r="538">
          <cell r="A538" t="str">
            <v>D17-R011</v>
          </cell>
          <cell r="B538">
            <v>2019</v>
          </cell>
          <cell r="C538" t="str">
            <v>190101</v>
          </cell>
          <cell r="D538" t="str">
            <v>R011</v>
          </cell>
          <cell r="E538" t="str">
            <v>D17</v>
          </cell>
          <cell r="F538" t="str">
            <v>Intereses de la Deuda</v>
          </cell>
          <cell r="K538" t="str">
            <v>Concepto 01</v>
          </cell>
          <cell r="L538" t="str">
            <v>Saldo</v>
          </cell>
        </row>
        <row r="539">
          <cell r="A539" t="str">
            <v>D17-R012</v>
          </cell>
          <cell r="B539">
            <v>2019</v>
          </cell>
          <cell r="C539" t="str">
            <v>190101</v>
          </cell>
          <cell r="D539" t="str">
            <v>R012</v>
          </cell>
          <cell r="E539" t="str">
            <v>D17</v>
          </cell>
          <cell r="F539" t="str">
            <v>Intereses de la Deuda</v>
          </cell>
          <cell r="K539" t="str">
            <v>Concepto 02</v>
          </cell>
          <cell r="L539" t="str">
            <v>Saldo</v>
          </cell>
        </row>
        <row r="540">
          <cell r="A540" t="str">
            <v>D17-R013</v>
          </cell>
          <cell r="B540">
            <v>2019</v>
          </cell>
          <cell r="C540" t="str">
            <v>190101</v>
          </cell>
          <cell r="D540" t="str">
            <v>R013</v>
          </cell>
          <cell r="E540" t="str">
            <v>D17</v>
          </cell>
          <cell r="F540" t="str">
            <v>Intereses de la Deuda</v>
          </cell>
          <cell r="K540" t="str">
            <v>Concepto 03</v>
          </cell>
          <cell r="L540" t="str">
            <v>Saldo</v>
          </cell>
        </row>
        <row r="541">
          <cell r="A541" t="str">
            <v>D17-R014</v>
          </cell>
          <cell r="B541">
            <v>2019</v>
          </cell>
          <cell r="C541" t="str">
            <v>190101</v>
          </cell>
          <cell r="D541" t="str">
            <v>R014</v>
          </cell>
          <cell r="E541" t="str">
            <v>D17</v>
          </cell>
          <cell r="F541" t="str">
            <v>Intereses de la Deuda</v>
          </cell>
          <cell r="K541" t="str">
            <v>Concepto 04</v>
          </cell>
          <cell r="L541" t="str">
            <v>Saldo</v>
          </cell>
        </row>
        <row r="542">
          <cell r="A542" t="str">
            <v>D17-R015</v>
          </cell>
          <cell r="B542">
            <v>2019</v>
          </cell>
          <cell r="C542" t="str">
            <v>190101</v>
          </cell>
          <cell r="D542" t="str">
            <v>R015</v>
          </cell>
          <cell r="E542" t="str">
            <v>D17</v>
          </cell>
          <cell r="F542" t="str">
            <v>Intereses de la Deuda</v>
          </cell>
          <cell r="K542" t="str">
            <v>Concepto 05</v>
          </cell>
          <cell r="L542" t="str">
            <v>Saldo</v>
          </cell>
        </row>
        <row r="543">
          <cell r="A543" t="str">
            <v>D17-R016</v>
          </cell>
          <cell r="B543">
            <v>2019</v>
          </cell>
          <cell r="C543" t="str">
            <v>190101</v>
          </cell>
          <cell r="D543" t="str">
            <v>R016</v>
          </cell>
          <cell r="E543" t="str">
            <v>D17</v>
          </cell>
          <cell r="F543" t="str">
            <v>Intereses de la Deuda</v>
          </cell>
          <cell r="K543" t="str">
            <v>Concepto 06</v>
          </cell>
          <cell r="L543" t="str">
            <v>Saldo</v>
          </cell>
        </row>
        <row r="544">
          <cell r="A544" t="str">
            <v>D17-R017</v>
          </cell>
          <cell r="B544">
            <v>2019</v>
          </cell>
          <cell r="C544" t="str">
            <v>190101</v>
          </cell>
          <cell r="D544" t="str">
            <v>R017</v>
          </cell>
          <cell r="E544" t="str">
            <v>D17</v>
          </cell>
          <cell r="F544" t="str">
            <v>Intereses de la Deuda</v>
          </cell>
          <cell r="K544" t="str">
            <v>Concepto 07</v>
          </cell>
          <cell r="L544" t="str">
            <v>Saldo</v>
          </cell>
        </row>
        <row r="545">
          <cell r="A545" t="str">
            <v>D17-R018</v>
          </cell>
          <cell r="B545">
            <v>2019</v>
          </cell>
          <cell r="C545" t="str">
            <v>190101</v>
          </cell>
          <cell r="D545" t="str">
            <v>R018</v>
          </cell>
          <cell r="E545" t="str">
            <v>D17</v>
          </cell>
          <cell r="F545" t="str">
            <v>Intereses de la Deuda</v>
          </cell>
          <cell r="K545" t="str">
            <v>Total de Intereses de Otros Instrumentos de Deuda</v>
          </cell>
          <cell r="L545" t="str">
            <v>Subtotal</v>
          </cell>
          <cell r="S545">
            <v>0</v>
          </cell>
          <cell r="T545">
            <v>0</v>
          </cell>
        </row>
        <row r="546">
          <cell r="A546" t="str">
            <v>D17-R019</v>
          </cell>
          <cell r="B546">
            <v>2019</v>
          </cell>
          <cell r="C546" t="str">
            <v>190101</v>
          </cell>
          <cell r="D546" t="str">
            <v>R019</v>
          </cell>
          <cell r="E546" t="str">
            <v>D17</v>
          </cell>
          <cell r="F546" t="str">
            <v>Intereses de la Deuda</v>
          </cell>
          <cell r="K546" t="str">
            <v>Total</v>
          </cell>
          <cell r="L546" t="str">
            <v>Total</v>
          </cell>
          <cell r="S546">
            <v>0</v>
          </cell>
          <cell r="T546">
            <v>0</v>
          </cell>
        </row>
        <row r="547">
          <cell r="A547" t="str">
            <v>D18-R000</v>
          </cell>
          <cell r="B547">
            <v>2019</v>
          </cell>
          <cell r="C547" t="str">
            <v>190101</v>
          </cell>
          <cell r="D547" t="str">
            <v>R000</v>
          </cell>
          <cell r="E547" t="str">
            <v>D18</v>
          </cell>
          <cell r="F547" t="str">
            <v>Gasto por Categoría Programática</v>
          </cell>
          <cell r="K547" t="str">
            <v>Rubro de Ingresos</v>
          </cell>
          <cell r="L547" t="str">
            <v>Referencia</v>
          </cell>
          <cell r="S547" t="str">
            <v>Aprobado
(1)</v>
          </cell>
          <cell r="T547" t="str">
            <v>Ampliaciones y Reducciones
(2)</v>
          </cell>
          <cell r="U547" t="str">
            <v>Modificado
(3=1+2)</v>
          </cell>
          <cell r="V547" t="str">
            <v>Devengado
(4)</v>
          </cell>
          <cell r="W547" t="str">
            <v>Pagado
(5)</v>
          </cell>
          <cell r="X547" t="str">
            <v>Subejercicio
(6=3-4)</v>
          </cell>
        </row>
        <row r="548">
          <cell r="A548" t="str">
            <v>D18-R001</v>
          </cell>
          <cell r="B548">
            <v>2019</v>
          </cell>
          <cell r="C548" t="str">
            <v>190101</v>
          </cell>
          <cell r="D548" t="str">
            <v>R001</v>
          </cell>
          <cell r="E548" t="str">
            <v>D18</v>
          </cell>
          <cell r="F548" t="str">
            <v>Gasto por Categoría Programática</v>
          </cell>
          <cell r="K548" t="str">
            <v>Programas</v>
          </cell>
          <cell r="L548" t="str">
            <v>Título</v>
          </cell>
        </row>
        <row r="549">
          <cell r="A549" t="str">
            <v>D18-R002</v>
          </cell>
          <cell r="B549">
            <v>2019</v>
          </cell>
          <cell r="C549" t="str">
            <v>190101</v>
          </cell>
          <cell r="D549" t="str">
            <v>R002</v>
          </cell>
          <cell r="E549" t="str">
            <v>D18</v>
          </cell>
          <cell r="F549" t="str">
            <v>Gasto por Categoría Programática</v>
          </cell>
          <cell r="K549" t="str">
            <v>Subsidios: Sector Social y Privado o Entidades Federativas y Municipios</v>
          </cell>
          <cell r="L549" t="str">
            <v>Subtotal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</row>
        <row r="550">
          <cell r="A550" t="str">
            <v>D18-R003</v>
          </cell>
          <cell r="B550">
            <v>2019</v>
          </cell>
          <cell r="C550" t="str">
            <v>190101</v>
          </cell>
          <cell r="D550" t="str">
            <v>R003</v>
          </cell>
          <cell r="E550" t="str">
            <v>D18</v>
          </cell>
          <cell r="F550" t="str">
            <v>Gasto por Categoría Programática</v>
          </cell>
          <cell r="K550" t="str">
            <v>Sujetos a Reglas de Operación</v>
          </cell>
          <cell r="L550" t="str">
            <v>Saldo</v>
          </cell>
          <cell r="U550">
            <v>0</v>
          </cell>
          <cell r="X550">
            <v>0</v>
          </cell>
        </row>
        <row r="551">
          <cell r="A551" t="str">
            <v>D18-R004</v>
          </cell>
          <cell r="B551">
            <v>2019</v>
          </cell>
          <cell r="C551" t="str">
            <v>190101</v>
          </cell>
          <cell r="D551" t="str">
            <v>R004</v>
          </cell>
          <cell r="E551" t="str">
            <v>D18</v>
          </cell>
          <cell r="F551" t="str">
            <v>Gasto por Categoría Programática</v>
          </cell>
          <cell r="K551" t="str">
            <v>Otros Subsidios</v>
          </cell>
          <cell r="L551" t="str">
            <v>Saldo</v>
          </cell>
          <cell r="U551">
            <v>0</v>
          </cell>
          <cell r="X551">
            <v>0</v>
          </cell>
        </row>
        <row r="552">
          <cell r="A552" t="str">
            <v>D18-R005</v>
          </cell>
          <cell r="B552">
            <v>2019</v>
          </cell>
          <cell r="C552" t="str">
            <v>190101</v>
          </cell>
          <cell r="D552" t="str">
            <v>R005</v>
          </cell>
          <cell r="E552" t="str">
            <v>D18</v>
          </cell>
          <cell r="F552" t="str">
            <v>Gasto por Categoría Programática</v>
          </cell>
          <cell r="K552" t="str">
            <v>Desempeño de las Funciones</v>
          </cell>
          <cell r="L552" t="str">
            <v>Subtotal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</row>
        <row r="553">
          <cell r="A553" t="str">
            <v>D18-R006</v>
          </cell>
          <cell r="B553">
            <v>2019</v>
          </cell>
          <cell r="C553" t="str">
            <v>190101</v>
          </cell>
          <cell r="D553" t="str">
            <v>R006</v>
          </cell>
          <cell r="E553" t="str">
            <v>D18</v>
          </cell>
          <cell r="F553" t="str">
            <v>Gasto por Categoría Programática</v>
          </cell>
          <cell r="K553" t="str">
            <v>Prestaciones de Servicios Públicos</v>
          </cell>
          <cell r="L553" t="str">
            <v>Saldo</v>
          </cell>
          <cell r="U553">
            <v>0</v>
          </cell>
          <cell r="X553">
            <v>0</v>
          </cell>
        </row>
        <row r="554">
          <cell r="A554" t="str">
            <v>D18-R007</v>
          </cell>
          <cell r="B554">
            <v>2019</v>
          </cell>
          <cell r="C554" t="str">
            <v>190101</v>
          </cell>
          <cell r="D554" t="str">
            <v>R007</v>
          </cell>
          <cell r="E554" t="str">
            <v>D18</v>
          </cell>
          <cell r="F554" t="str">
            <v>Gasto por Categoría Programática</v>
          </cell>
          <cell r="K554" t="str">
            <v>Provisión de Bienes Públicos</v>
          </cell>
          <cell r="L554" t="str">
            <v>Saldo</v>
          </cell>
          <cell r="U554">
            <v>0</v>
          </cell>
          <cell r="X554">
            <v>0</v>
          </cell>
        </row>
        <row r="555">
          <cell r="A555" t="str">
            <v>D18-R008</v>
          </cell>
          <cell r="B555">
            <v>2019</v>
          </cell>
          <cell r="C555" t="str">
            <v>190101</v>
          </cell>
          <cell r="D555" t="str">
            <v>R008</v>
          </cell>
          <cell r="E555" t="str">
            <v>D18</v>
          </cell>
          <cell r="F555" t="str">
            <v>Gasto por Categoría Programática</v>
          </cell>
          <cell r="K555" t="str">
            <v>Planeación, Seguimiento y Evaluación de Politicas Públicas</v>
          </cell>
          <cell r="L555" t="str">
            <v>Saldo</v>
          </cell>
          <cell r="U555">
            <v>0</v>
          </cell>
          <cell r="X555">
            <v>0</v>
          </cell>
        </row>
        <row r="556">
          <cell r="A556" t="str">
            <v>D18-R009</v>
          </cell>
          <cell r="B556">
            <v>2019</v>
          </cell>
          <cell r="C556" t="str">
            <v>190101</v>
          </cell>
          <cell r="D556" t="str">
            <v>R009</v>
          </cell>
          <cell r="E556" t="str">
            <v>D18</v>
          </cell>
          <cell r="F556" t="str">
            <v>Gasto por Categoría Programática</v>
          </cell>
          <cell r="K556" t="str">
            <v>Promoción y Fomento</v>
          </cell>
          <cell r="L556" t="str">
            <v>Saldo</v>
          </cell>
          <cell r="U556">
            <v>0</v>
          </cell>
          <cell r="X556">
            <v>0</v>
          </cell>
        </row>
        <row r="557">
          <cell r="A557" t="str">
            <v>D18-R010</v>
          </cell>
          <cell r="B557">
            <v>2019</v>
          </cell>
          <cell r="C557" t="str">
            <v>190101</v>
          </cell>
          <cell r="D557" t="str">
            <v>R010</v>
          </cell>
          <cell r="E557" t="str">
            <v>D18</v>
          </cell>
          <cell r="F557" t="str">
            <v>Gasto por Categoría Programática</v>
          </cell>
          <cell r="K557" t="str">
            <v>Regulación y Supervición</v>
          </cell>
          <cell r="L557" t="str">
            <v>Saldo</v>
          </cell>
          <cell r="U557">
            <v>0</v>
          </cell>
          <cell r="X557">
            <v>0</v>
          </cell>
        </row>
        <row r="558">
          <cell r="A558" t="str">
            <v>D18-R011</v>
          </cell>
          <cell r="B558">
            <v>2019</v>
          </cell>
          <cell r="C558" t="str">
            <v>190101</v>
          </cell>
          <cell r="D558" t="str">
            <v>R011</v>
          </cell>
          <cell r="E558" t="str">
            <v>D18</v>
          </cell>
          <cell r="F558" t="str">
            <v>Gasto por Categoría Programática</v>
          </cell>
          <cell r="K558" t="str">
            <v>Funciones de las Fuerzas Armadas (Únicamente Gobierno Federal)</v>
          </cell>
          <cell r="L558" t="str">
            <v>Saldo</v>
          </cell>
          <cell r="U558">
            <v>0</v>
          </cell>
          <cell r="X558">
            <v>0</v>
          </cell>
        </row>
        <row r="559">
          <cell r="A559" t="str">
            <v>D18-R012</v>
          </cell>
          <cell r="B559">
            <v>2019</v>
          </cell>
          <cell r="C559" t="str">
            <v>190101</v>
          </cell>
          <cell r="D559" t="str">
            <v>R012</v>
          </cell>
          <cell r="E559" t="str">
            <v>D18</v>
          </cell>
          <cell r="F559" t="str">
            <v>Gasto por Categoría Programática</v>
          </cell>
          <cell r="K559" t="str">
            <v>Específicos</v>
          </cell>
          <cell r="L559" t="str">
            <v>Saldo</v>
          </cell>
          <cell r="U559">
            <v>0</v>
          </cell>
          <cell r="X559">
            <v>0</v>
          </cell>
        </row>
        <row r="560">
          <cell r="A560" t="str">
            <v>D18-R013</v>
          </cell>
          <cell r="B560">
            <v>2019</v>
          </cell>
          <cell r="C560" t="str">
            <v>190101</v>
          </cell>
          <cell r="D560" t="str">
            <v>R013</v>
          </cell>
          <cell r="E560" t="str">
            <v>D18</v>
          </cell>
          <cell r="F560" t="str">
            <v>Gasto por Categoría Programática</v>
          </cell>
          <cell r="K560" t="str">
            <v>Proyectos de Inversión</v>
          </cell>
          <cell r="L560" t="str">
            <v>Saldo</v>
          </cell>
          <cell r="U560">
            <v>0</v>
          </cell>
          <cell r="X560">
            <v>0</v>
          </cell>
        </row>
        <row r="561">
          <cell r="A561" t="str">
            <v>D18-R014</v>
          </cell>
          <cell r="B561">
            <v>2019</v>
          </cell>
          <cell r="C561" t="str">
            <v>190101</v>
          </cell>
          <cell r="D561" t="str">
            <v>R014</v>
          </cell>
          <cell r="E561" t="str">
            <v>D18</v>
          </cell>
          <cell r="F561" t="str">
            <v>Gasto por Categoría Programática</v>
          </cell>
          <cell r="K561" t="str">
            <v>Administrativos y de Apoyo</v>
          </cell>
          <cell r="L561" t="str">
            <v>Subtotal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</row>
        <row r="562">
          <cell r="A562" t="str">
            <v>D18-R015</v>
          </cell>
          <cell r="B562">
            <v>2019</v>
          </cell>
          <cell r="C562" t="str">
            <v>190101</v>
          </cell>
          <cell r="D562" t="str">
            <v>R015</v>
          </cell>
          <cell r="E562" t="str">
            <v>D18</v>
          </cell>
          <cell r="F562" t="str">
            <v>Gasto por Categoría Programática</v>
          </cell>
          <cell r="K562" t="str">
            <v>Apoyo al Proceso Presupuestario y para Mejorar la Eficiencia Institucional</v>
          </cell>
          <cell r="L562" t="str">
            <v>Saldo</v>
          </cell>
          <cell r="U562">
            <v>0</v>
          </cell>
          <cell r="X562">
            <v>0</v>
          </cell>
        </row>
        <row r="563">
          <cell r="A563" t="str">
            <v>D18-R016</v>
          </cell>
          <cell r="B563">
            <v>2019</v>
          </cell>
          <cell r="C563" t="str">
            <v>190101</v>
          </cell>
          <cell r="D563" t="str">
            <v>R016</v>
          </cell>
          <cell r="E563" t="str">
            <v>D18</v>
          </cell>
          <cell r="F563" t="str">
            <v>Gasto por Categoría Programática</v>
          </cell>
          <cell r="K563" t="str">
            <v>Apoyo a la Función Pública y al Mejoramiento de la Gestión</v>
          </cell>
          <cell r="L563" t="str">
            <v>Saldo</v>
          </cell>
          <cell r="U563">
            <v>0</v>
          </cell>
          <cell r="X563">
            <v>0</v>
          </cell>
        </row>
        <row r="564">
          <cell r="A564" t="str">
            <v>D18-R017</v>
          </cell>
          <cell r="B564">
            <v>2019</v>
          </cell>
          <cell r="C564" t="str">
            <v>190101</v>
          </cell>
          <cell r="D564" t="str">
            <v>R017</v>
          </cell>
          <cell r="E564" t="str">
            <v>D18</v>
          </cell>
          <cell r="F564" t="str">
            <v>Gasto por Categoría Programática</v>
          </cell>
          <cell r="K564" t="str">
            <v>Operaciones Ajenas</v>
          </cell>
          <cell r="L564" t="str">
            <v>Saldo</v>
          </cell>
          <cell r="U564">
            <v>0</v>
          </cell>
          <cell r="X564">
            <v>0</v>
          </cell>
        </row>
        <row r="565">
          <cell r="A565" t="str">
            <v>D18-R018</v>
          </cell>
          <cell r="B565">
            <v>2019</v>
          </cell>
          <cell r="C565" t="str">
            <v>190101</v>
          </cell>
          <cell r="D565" t="str">
            <v>R018</v>
          </cell>
          <cell r="E565" t="str">
            <v>D18</v>
          </cell>
          <cell r="F565" t="str">
            <v>Gasto por Categoría Programática</v>
          </cell>
          <cell r="K565" t="str">
            <v>Compromisos</v>
          </cell>
          <cell r="L565" t="str">
            <v>Subtotal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</row>
        <row r="566">
          <cell r="A566" t="str">
            <v>D18-R019</v>
          </cell>
          <cell r="B566">
            <v>2019</v>
          </cell>
          <cell r="C566" t="str">
            <v>190101</v>
          </cell>
          <cell r="D566" t="str">
            <v>R019</v>
          </cell>
          <cell r="E566" t="str">
            <v>D18</v>
          </cell>
          <cell r="F566" t="str">
            <v>Gasto por Categoría Programática</v>
          </cell>
          <cell r="K566" t="str">
            <v>Obligaciones de Cumplimiento de Resolución Jurisdiccional</v>
          </cell>
          <cell r="L566" t="str">
            <v>Saldo</v>
          </cell>
          <cell r="U566">
            <v>0</v>
          </cell>
          <cell r="X566">
            <v>0</v>
          </cell>
        </row>
        <row r="567">
          <cell r="A567" t="str">
            <v>D18-R020</v>
          </cell>
          <cell r="B567">
            <v>2019</v>
          </cell>
          <cell r="C567" t="str">
            <v>190101</v>
          </cell>
          <cell r="D567" t="str">
            <v>R020</v>
          </cell>
          <cell r="E567" t="str">
            <v>D18</v>
          </cell>
          <cell r="F567" t="str">
            <v>Gasto por Categoría Programática</v>
          </cell>
          <cell r="K567" t="str">
            <v>Desastres Naturales</v>
          </cell>
          <cell r="L567" t="str">
            <v>Saldo</v>
          </cell>
          <cell r="U567">
            <v>0</v>
          </cell>
          <cell r="X567">
            <v>0</v>
          </cell>
        </row>
        <row r="568">
          <cell r="A568" t="str">
            <v>D18-R021</v>
          </cell>
          <cell r="B568">
            <v>2019</v>
          </cell>
          <cell r="C568" t="str">
            <v>190101</v>
          </cell>
          <cell r="D568" t="str">
            <v>R021</v>
          </cell>
          <cell r="E568" t="str">
            <v>D18</v>
          </cell>
          <cell r="F568" t="str">
            <v>Gasto por Categoría Programática</v>
          </cell>
          <cell r="K568" t="str">
            <v>Obligaciones</v>
          </cell>
          <cell r="L568" t="str">
            <v>Subtotal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</row>
        <row r="569">
          <cell r="A569" t="str">
            <v>D18-R022</v>
          </cell>
          <cell r="B569">
            <v>2019</v>
          </cell>
          <cell r="C569" t="str">
            <v>190101</v>
          </cell>
          <cell r="D569" t="str">
            <v>R022</v>
          </cell>
          <cell r="E569" t="str">
            <v>D18</v>
          </cell>
          <cell r="F569" t="str">
            <v>Gasto por Categoría Programática</v>
          </cell>
          <cell r="K569" t="str">
            <v>Pensiones y Jubilaciones</v>
          </cell>
          <cell r="L569" t="str">
            <v>Saldo</v>
          </cell>
          <cell r="U569">
            <v>0</v>
          </cell>
          <cell r="X569">
            <v>0</v>
          </cell>
        </row>
        <row r="570">
          <cell r="A570" t="str">
            <v>D18-R023</v>
          </cell>
          <cell r="B570">
            <v>2019</v>
          </cell>
          <cell r="C570" t="str">
            <v>190101</v>
          </cell>
          <cell r="D570" t="str">
            <v>R023</v>
          </cell>
          <cell r="E570" t="str">
            <v>D18</v>
          </cell>
          <cell r="F570" t="str">
            <v>Gasto por Categoría Programática</v>
          </cell>
          <cell r="K570" t="str">
            <v>Aportaciones a la Seguridad Social</v>
          </cell>
          <cell r="L570" t="str">
            <v>Saldo</v>
          </cell>
          <cell r="U570">
            <v>0</v>
          </cell>
          <cell r="X570">
            <v>0</v>
          </cell>
        </row>
        <row r="571">
          <cell r="A571" t="str">
            <v>D18-R024</v>
          </cell>
          <cell r="B571">
            <v>2019</v>
          </cell>
          <cell r="C571" t="str">
            <v>190101</v>
          </cell>
          <cell r="D571" t="str">
            <v>R024</v>
          </cell>
          <cell r="E571" t="str">
            <v>D18</v>
          </cell>
          <cell r="F571" t="str">
            <v>Gasto por Categoría Programática</v>
          </cell>
          <cell r="K571" t="str">
            <v>Aportaciones a Fondos de Estabilización</v>
          </cell>
          <cell r="L571" t="str">
            <v>Saldo</v>
          </cell>
          <cell r="U571">
            <v>0</v>
          </cell>
          <cell r="X571">
            <v>0</v>
          </cell>
        </row>
        <row r="572">
          <cell r="A572" t="str">
            <v>D18-R025</v>
          </cell>
          <cell r="B572">
            <v>2019</v>
          </cell>
          <cell r="C572" t="str">
            <v>190101</v>
          </cell>
          <cell r="D572" t="str">
            <v>R025</v>
          </cell>
          <cell r="E572" t="str">
            <v>D18</v>
          </cell>
          <cell r="F572" t="str">
            <v>Gasto por Categoría Programática</v>
          </cell>
          <cell r="K572" t="str">
            <v>Aportaciones a Fondo de Inversión y Reestructura de Penciones</v>
          </cell>
          <cell r="L572" t="str">
            <v>Saldo</v>
          </cell>
          <cell r="U572">
            <v>0</v>
          </cell>
          <cell r="X572">
            <v>0</v>
          </cell>
        </row>
        <row r="573">
          <cell r="A573" t="str">
            <v>D18-R026</v>
          </cell>
          <cell r="B573">
            <v>2019</v>
          </cell>
          <cell r="C573" t="str">
            <v>190101</v>
          </cell>
          <cell r="D573" t="str">
            <v>R026</v>
          </cell>
          <cell r="E573" t="str">
            <v>D18</v>
          </cell>
          <cell r="F573" t="str">
            <v>Gasto por Categoría Programática</v>
          </cell>
          <cell r="K573" t="str">
            <v>Otras no Clasificadas en Funciones Anteriores</v>
          </cell>
          <cell r="L573" t="str">
            <v>Subtotal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</row>
        <row r="574">
          <cell r="A574" t="str">
            <v>D18-R027</v>
          </cell>
          <cell r="B574">
            <v>2019</v>
          </cell>
          <cell r="C574" t="str">
            <v>190101</v>
          </cell>
          <cell r="D574" t="str">
            <v>R027</v>
          </cell>
          <cell r="E574" t="str">
            <v>D18</v>
          </cell>
          <cell r="F574" t="str">
            <v>Gasto por Categoría Programática</v>
          </cell>
          <cell r="K574" t="str">
            <v>Transacciones de la Deuda Pública / Costo Financiero de la Deuda</v>
          </cell>
          <cell r="L574" t="str">
            <v>Saldo</v>
          </cell>
          <cell r="U574">
            <v>0</v>
          </cell>
          <cell r="X574">
            <v>0</v>
          </cell>
        </row>
        <row r="575">
          <cell r="A575" t="str">
            <v>D18-R028</v>
          </cell>
          <cell r="B575">
            <v>2019</v>
          </cell>
          <cell r="C575" t="str">
            <v>190101</v>
          </cell>
          <cell r="D575" t="str">
            <v>R028</v>
          </cell>
          <cell r="E575" t="str">
            <v>D18</v>
          </cell>
          <cell r="F575" t="str">
            <v>Gasto por Categoría Programática</v>
          </cell>
          <cell r="K575" t="str">
            <v>Participaciones a Entidades Federativas y Municipios</v>
          </cell>
          <cell r="L575" t="str">
            <v>Saldo</v>
          </cell>
          <cell r="U575">
            <v>0</v>
          </cell>
          <cell r="X575">
            <v>0</v>
          </cell>
        </row>
        <row r="576">
          <cell r="A576" t="str">
            <v>D18-R029</v>
          </cell>
          <cell r="B576">
            <v>2019</v>
          </cell>
          <cell r="C576" t="str">
            <v>190101</v>
          </cell>
          <cell r="D576" t="str">
            <v>R029</v>
          </cell>
          <cell r="E576" t="str">
            <v>D18</v>
          </cell>
          <cell r="F576" t="str">
            <v>Gasto por Categoría Programática</v>
          </cell>
          <cell r="K576" t="str">
            <v>Costo Financiero, Deuda o Apoyos a Deudores y Ahorradores de la Banca</v>
          </cell>
          <cell r="L576" t="str">
            <v>Saldo</v>
          </cell>
          <cell r="U576">
            <v>0</v>
          </cell>
          <cell r="X576">
            <v>0</v>
          </cell>
        </row>
        <row r="577">
          <cell r="A577" t="str">
            <v>D18-R030</v>
          </cell>
          <cell r="B577">
            <v>2019</v>
          </cell>
          <cell r="C577" t="str">
            <v>190101</v>
          </cell>
          <cell r="D577" t="str">
            <v>R030</v>
          </cell>
          <cell r="E577" t="str">
            <v>D18</v>
          </cell>
          <cell r="F577" t="str">
            <v>Gasto por Categoría Programática</v>
          </cell>
          <cell r="K577" t="str">
            <v>Adeudos de Ejercicios Fiscales Anteriores</v>
          </cell>
          <cell r="L577" t="str">
            <v>Saldo</v>
          </cell>
          <cell r="U577">
            <v>0</v>
          </cell>
          <cell r="X577">
            <v>0</v>
          </cell>
        </row>
        <row r="578">
          <cell r="A578" t="str">
            <v>D18-R031</v>
          </cell>
          <cell r="B578">
            <v>2019</v>
          </cell>
          <cell r="C578" t="str">
            <v>190101</v>
          </cell>
          <cell r="D578" t="str">
            <v>R031</v>
          </cell>
          <cell r="E578" t="str">
            <v>D18</v>
          </cell>
          <cell r="F578" t="str">
            <v>Gasto por Categoría Programática</v>
          </cell>
          <cell r="K578" t="str">
            <v>Total del Gasto</v>
          </cell>
          <cell r="L578" t="str">
            <v>Total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A579" t="str">
            <v>D12-R074</v>
          </cell>
          <cell r="B579">
            <v>2019</v>
          </cell>
          <cell r="C579" t="str">
            <v>190101</v>
          </cell>
          <cell r="D579" t="str">
            <v>R074</v>
          </cell>
          <cell r="E579" t="str">
            <v>D12</v>
          </cell>
          <cell r="F579" t="str">
            <v>Estado Analítico del ejercicio del Presupuesto de Egresos Clasificación por Objeto del Gasto (Capítulo y Concepto)</v>
          </cell>
          <cell r="K579" t="str">
            <v>* Total Pagado</v>
          </cell>
          <cell r="L579" t="str">
            <v>Agregada para Cruce</v>
          </cell>
          <cell r="Q579">
            <v>4071520406.7399998</v>
          </cell>
          <cell r="V579">
            <v>4106591331.6999998</v>
          </cell>
          <cell r="W579">
            <v>4071520406.7399998</v>
          </cell>
        </row>
        <row r="580">
          <cell r="A580" t="str">
            <v>D10-R017</v>
          </cell>
          <cell r="B580">
            <v>2019</v>
          </cell>
          <cell r="C580" t="str">
            <v>190101</v>
          </cell>
          <cell r="D580" t="str">
            <v>R017</v>
          </cell>
          <cell r="E580" t="str">
            <v>D10</v>
          </cell>
          <cell r="F580" t="str">
            <v>Estado Analìtico de Ingresos</v>
          </cell>
          <cell r="K580" t="str">
            <v>* (Estimado)</v>
          </cell>
          <cell r="L580" t="str">
            <v>Agregada para Cruce</v>
          </cell>
          <cell r="P580">
            <v>5048132400</v>
          </cell>
          <cell r="S580">
            <v>5048132400</v>
          </cell>
          <cell r="T580">
            <v>551067540.48000002</v>
          </cell>
          <cell r="V580">
            <v>5599199940.4800005</v>
          </cell>
          <cell r="W580">
            <v>5599199940.4800005</v>
          </cell>
        </row>
        <row r="581">
          <cell r="A581" t="str">
            <v>D10-R018</v>
          </cell>
          <cell r="B581">
            <v>2019</v>
          </cell>
          <cell r="C581" t="str">
            <v>190101</v>
          </cell>
          <cell r="D581" t="str">
            <v>R018</v>
          </cell>
          <cell r="E581" t="str">
            <v>D10</v>
          </cell>
          <cell r="F581" t="str">
            <v>Estado Analìtico de Ingresos</v>
          </cell>
          <cell r="K581" t="str">
            <v>* (Ampliación Reducción)</v>
          </cell>
          <cell r="L581" t="str">
            <v>Agregada para Cruce</v>
          </cell>
          <cell r="P581">
            <v>551067540.48000002</v>
          </cell>
          <cell r="S581">
            <v>5048132400</v>
          </cell>
          <cell r="T581">
            <v>551067540.48000002</v>
          </cell>
          <cell r="V581">
            <v>5599199940.4800005</v>
          </cell>
          <cell r="W581">
            <v>5599199940.4800005</v>
          </cell>
        </row>
        <row r="582">
          <cell r="A582" t="str">
            <v>D10-R019</v>
          </cell>
          <cell r="B582">
            <v>2019</v>
          </cell>
          <cell r="C582" t="str">
            <v>190101</v>
          </cell>
          <cell r="D582" t="str">
            <v>R019</v>
          </cell>
          <cell r="E582" t="str">
            <v>D10</v>
          </cell>
          <cell r="F582" t="str">
            <v>Estado Analìtico de Ingresos</v>
          </cell>
          <cell r="K582" t="str">
            <v>* Devengado)</v>
          </cell>
          <cell r="L582" t="str">
            <v>Agregada para Cruce</v>
          </cell>
          <cell r="P582">
            <v>5599199940.4800005</v>
          </cell>
          <cell r="S582">
            <v>5048132400</v>
          </cell>
          <cell r="T582">
            <v>551067540.48000002</v>
          </cell>
          <cell r="V582">
            <v>5599199940.4800005</v>
          </cell>
          <cell r="W582">
            <v>5599199940.4800005</v>
          </cell>
        </row>
        <row r="583">
          <cell r="A583" t="str">
            <v>D10-R020</v>
          </cell>
          <cell r="B583">
            <v>2019</v>
          </cell>
          <cell r="C583" t="str">
            <v>190101</v>
          </cell>
          <cell r="D583" t="str">
            <v>R020</v>
          </cell>
          <cell r="E583" t="str">
            <v>D10</v>
          </cell>
          <cell r="F583" t="str">
            <v>Estado Analìtico de Ingresos</v>
          </cell>
          <cell r="K583" t="str">
            <v>* (Recaudado)</v>
          </cell>
          <cell r="L583" t="str">
            <v>Agregada para Cruce</v>
          </cell>
          <cell r="P583">
            <v>5599199940.4800005</v>
          </cell>
          <cell r="S583">
            <v>5048132400</v>
          </cell>
          <cell r="T583">
            <v>550921596.88999999</v>
          </cell>
          <cell r="V583">
            <v>5599199940.4800005</v>
          </cell>
          <cell r="W583">
            <v>5599199940.4800005</v>
          </cell>
        </row>
        <row r="584">
          <cell r="A584" t="str">
            <v>D11-R021</v>
          </cell>
          <cell r="B584">
            <v>2019</v>
          </cell>
          <cell r="C584" t="str">
            <v>190101</v>
          </cell>
          <cell r="D584" t="str">
            <v>R021</v>
          </cell>
          <cell r="E584" t="str">
            <v>D11</v>
          </cell>
          <cell r="F584" t="str">
            <v>Estado Analítico de Ingresos por Fuente de Financiamiento</v>
          </cell>
          <cell r="K584" t="str">
            <v>* (Estimado)</v>
          </cell>
          <cell r="L584" t="str">
            <v>Agregada para Cruce</v>
          </cell>
          <cell r="P584">
            <v>5048132400</v>
          </cell>
          <cell r="S584">
            <v>5048132400</v>
          </cell>
          <cell r="T584">
            <v>551067540.48000002</v>
          </cell>
          <cell r="V584">
            <v>5599199940.4800005</v>
          </cell>
          <cell r="W584">
            <v>5599199940.4800005</v>
          </cell>
        </row>
        <row r="585">
          <cell r="A585" t="str">
            <v>D11-R022</v>
          </cell>
          <cell r="B585">
            <v>2019</v>
          </cell>
          <cell r="C585" t="str">
            <v>190101</v>
          </cell>
          <cell r="D585" t="str">
            <v>R022</v>
          </cell>
          <cell r="E585" t="str">
            <v>D11</v>
          </cell>
          <cell r="F585" t="str">
            <v>Estado Analítico de Ingresos por Fuente de Financiamiento</v>
          </cell>
          <cell r="K585" t="str">
            <v>* (Ampliación Reducción)</v>
          </cell>
          <cell r="L585" t="str">
            <v>Agregada para Cruce</v>
          </cell>
          <cell r="P585">
            <v>551067540.48000002</v>
          </cell>
          <cell r="S585">
            <v>5048132400</v>
          </cell>
          <cell r="T585">
            <v>551067540.48000002</v>
          </cell>
          <cell r="V585">
            <v>5599199940.4800005</v>
          </cell>
          <cell r="W585">
            <v>5599199940.4800005</v>
          </cell>
        </row>
        <row r="586">
          <cell r="A586" t="str">
            <v>D11-R023</v>
          </cell>
          <cell r="B586">
            <v>2019</v>
          </cell>
          <cell r="C586" t="str">
            <v>190101</v>
          </cell>
          <cell r="D586" t="str">
            <v>R023</v>
          </cell>
          <cell r="E586" t="str">
            <v>D11</v>
          </cell>
          <cell r="F586" t="str">
            <v>Estado Analítico de Ingresos por Fuente de Financiamiento</v>
          </cell>
          <cell r="K586" t="str">
            <v>* Devengado)</v>
          </cell>
          <cell r="L586" t="str">
            <v>Agregada para Cruce</v>
          </cell>
          <cell r="P586">
            <v>5599199940.4800005</v>
          </cell>
          <cell r="S586">
            <v>5048132400</v>
          </cell>
          <cell r="T586">
            <v>551067540.48000002</v>
          </cell>
          <cell r="V586">
            <v>5599199940.4800005</v>
          </cell>
          <cell r="W586">
            <v>5599199940.4800005</v>
          </cell>
        </row>
        <row r="587">
          <cell r="A587" t="str">
            <v>D11-R024</v>
          </cell>
          <cell r="B587">
            <v>2019</v>
          </cell>
          <cell r="C587" t="str">
            <v>190101</v>
          </cell>
          <cell r="D587" t="str">
            <v>R024</v>
          </cell>
          <cell r="E587" t="str">
            <v>D11</v>
          </cell>
          <cell r="F587" t="str">
            <v>Estado Analítico de Ingresos por Fuente de Financiamiento</v>
          </cell>
          <cell r="K587" t="str">
            <v>* (Recaudado)</v>
          </cell>
          <cell r="L587" t="str">
            <v>Agregada para Cruce</v>
          </cell>
          <cell r="P587">
            <v>5599199940.4800005</v>
          </cell>
          <cell r="S587">
            <v>5048132400</v>
          </cell>
          <cell r="T587">
            <v>551067540.48000002</v>
          </cell>
          <cell r="V587">
            <v>5599199940.4800005</v>
          </cell>
          <cell r="W587">
            <v>5599199940.4800005</v>
          </cell>
        </row>
        <row r="588">
          <cell r="A588" t="str">
            <v>D12-R075</v>
          </cell>
          <cell r="B588">
            <v>2019</v>
          </cell>
          <cell r="C588" t="str">
            <v>190101</v>
          </cell>
          <cell r="D588" t="str">
            <v>R075</v>
          </cell>
          <cell r="E588" t="str">
            <v>D12</v>
          </cell>
          <cell r="F588" t="str">
            <v>Estado Analítico del ejercicio del Presupuesto de Egresos Clasificación por Objeto del Gasto (Capítulo y Concepto)</v>
          </cell>
          <cell r="K588" t="str">
            <v>* Total Bienes Muebles</v>
          </cell>
          <cell r="L588" t="str">
            <v>Agregada para Cruce</v>
          </cell>
          <cell r="P588">
            <v>185594014.94</v>
          </cell>
          <cell r="Q588">
            <v>173210519.84999999</v>
          </cell>
          <cell r="V588">
            <v>185594014.94</v>
          </cell>
          <cell r="W588">
            <v>173210519.84999999</v>
          </cell>
        </row>
      </sheetData>
      <sheetData sheetId="2" refreshError="1"/>
      <sheetData sheetId="3">
        <row r="2">
          <cell r="A2" t="str">
            <v>D01</v>
          </cell>
          <cell r="B2" t="str">
            <v>Estado de Situación Financiera</v>
          </cell>
          <cell r="C2">
            <v>1</v>
          </cell>
        </row>
        <row r="3">
          <cell r="A3" t="str">
            <v>D02</v>
          </cell>
          <cell r="B3" t="str">
            <v>Estado de Actividades</v>
          </cell>
          <cell r="C3">
            <v>1</v>
          </cell>
        </row>
        <row r="4">
          <cell r="A4" t="str">
            <v>D03</v>
          </cell>
          <cell r="B4" t="str">
            <v>Estado de Variación en la Hacienda Pública</v>
          </cell>
          <cell r="C4">
            <v>1</v>
          </cell>
        </row>
        <row r="5">
          <cell r="A5" t="str">
            <v>D04</v>
          </cell>
          <cell r="B5" t="str">
            <v>Estado de Cambios en la Situación Financiera</v>
          </cell>
          <cell r="C5">
            <v>1</v>
          </cell>
        </row>
        <row r="6">
          <cell r="A6" t="str">
            <v>D05</v>
          </cell>
          <cell r="B6" t="str">
            <v>Estado de Flujos de Efectivo</v>
          </cell>
          <cell r="C6">
            <v>1</v>
          </cell>
        </row>
        <row r="7">
          <cell r="A7" t="str">
            <v>D06</v>
          </cell>
          <cell r="B7" t="str">
            <v>Estado Analítico del Activo</v>
          </cell>
          <cell r="C7">
            <v>1</v>
          </cell>
        </row>
        <row r="8">
          <cell r="A8" t="str">
            <v>D07</v>
          </cell>
          <cell r="B8" t="str">
            <v>Estado Analítico de la Deuda y Otros Pasivos</v>
          </cell>
          <cell r="C8">
            <v>1</v>
          </cell>
        </row>
        <row r="9">
          <cell r="A9" t="str">
            <v>D08</v>
          </cell>
          <cell r="B9" t="str">
            <v xml:space="preserve">Informe sobre Pasivos Contingentes </v>
          </cell>
          <cell r="C9">
            <v>1</v>
          </cell>
        </row>
        <row r="10">
          <cell r="A10" t="str">
            <v>D09</v>
          </cell>
          <cell r="B10" t="str">
            <v>Notas a los Estados Financieros</v>
          </cell>
          <cell r="C10">
            <v>1</v>
          </cell>
        </row>
        <row r="11">
          <cell r="A11" t="str">
            <v>D10</v>
          </cell>
          <cell r="B11" t="str">
            <v>Estado Analìtico de Ingresos</v>
          </cell>
          <cell r="C11">
            <v>2</v>
          </cell>
        </row>
        <row r="12">
          <cell r="A12" t="str">
            <v>D11</v>
          </cell>
          <cell r="B12" t="str">
            <v>Estado Analítico de Ingresos por Fuente de Financiamiento</v>
          </cell>
          <cell r="C12">
            <v>2</v>
          </cell>
        </row>
        <row r="13">
          <cell r="A13" t="str">
            <v>D12</v>
          </cell>
          <cell r="B13" t="str">
            <v>Estado Analítico del ejercicio del Presupuesto de Egresos Clasificación por Objeto del Gasto (Capítulo y Concepto)</v>
          </cell>
          <cell r="C13">
            <v>2</v>
          </cell>
        </row>
        <row r="14">
          <cell r="A14" t="str">
            <v>D13</v>
          </cell>
          <cell r="B14" t="str">
            <v>Estado Analítico del ejercicio del Presupuesto de Egresos Clasificación Económica (por Tipo de Gasto)</v>
          </cell>
          <cell r="C14">
            <v>2</v>
          </cell>
        </row>
        <row r="15">
          <cell r="A15" t="str">
            <v>D14</v>
          </cell>
          <cell r="B15" t="str">
            <v>Estado Analítico del ejercicio del Presupuesto de Egresos Clasificación Administrativa</v>
          </cell>
          <cell r="C15">
            <v>2</v>
          </cell>
        </row>
        <row r="16">
          <cell r="A16" t="str">
            <v>D15</v>
          </cell>
          <cell r="B16" t="str">
            <v>Estado Analítico del ejercicio del Presupuesto de Egresos Clasificación Funcional (Finalidad y Función)</v>
          </cell>
          <cell r="C16">
            <v>2</v>
          </cell>
        </row>
        <row r="17">
          <cell r="A17" t="str">
            <v>D16</v>
          </cell>
          <cell r="B17" t="str">
            <v>Endeudamiento Neto</v>
          </cell>
        </row>
        <row r="18">
          <cell r="A18" t="str">
            <v>D17</v>
          </cell>
          <cell r="B18" t="str">
            <v>Intereses de la Deuda</v>
          </cell>
        </row>
        <row r="19">
          <cell r="A19" t="str">
            <v>D18</v>
          </cell>
          <cell r="B19" t="str">
            <v>Gasto por Categoría Programática</v>
          </cell>
          <cell r="C19">
            <v>3</v>
          </cell>
        </row>
        <row r="20">
          <cell r="A20" t="str">
            <v>D19</v>
          </cell>
          <cell r="B20" t="str">
            <v>Indicador de Postura Fiscal</v>
          </cell>
          <cell r="C20">
            <v>4</v>
          </cell>
        </row>
        <row r="21">
          <cell r="A21" t="str">
            <v>D20</v>
          </cell>
          <cell r="B21" t="str">
            <v>Programas Presupuestario</v>
          </cell>
          <cell r="C21">
            <v>5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 de solicitudes"/>
      <sheetName val="Hoja2"/>
    </sheetNames>
    <sheetDataSet>
      <sheetData sheetId="0" refreshError="1"/>
      <sheetData sheetId="1">
        <row r="2">
          <cell r="A2">
            <v>2006</v>
          </cell>
        </row>
        <row r="3">
          <cell r="A3">
            <v>2007</v>
          </cell>
        </row>
        <row r="4">
          <cell r="A4">
            <v>2008</v>
          </cell>
        </row>
        <row r="5">
          <cell r="A5">
            <v>2009</v>
          </cell>
        </row>
        <row r="6">
          <cell r="A6">
            <v>2010</v>
          </cell>
        </row>
        <row r="7">
          <cell r="A7">
            <v>2011</v>
          </cell>
        </row>
        <row r="8">
          <cell r="A8">
            <v>2012</v>
          </cell>
        </row>
        <row r="9">
          <cell r="A9">
            <v>2013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acion-Importacion MSFU"/>
      <sheetName val="Catalogos"/>
    </sheetNames>
    <sheetDataSet>
      <sheetData sheetId="0"/>
      <sheetData sheetId="1">
        <row r="2">
          <cell r="J2" t="str">
            <v>COOPARTICIPACIÓN ESTATAL-MUNICIPAL</v>
          </cell>
        </row>
        <row r="3">
          <cell r="J3" t="str">
            <v>COOPARTICIPACIÓN FEDERAL-ESTATAL</v>
          </cell>
        </row>
        <row r="4">
          <cell r="J4" t="str">
            <v>COOPARTICIPACIÓN FEDERAL-ESTATAL-MUNICIPAL</v>
          </cell>
        </row>
        <row r="5">
          <cell r="J5" t="str">
            <v>COOPARTICIPACIÓN FEDERAL-MUNICIPAL</v>
          </cell>
        </row>
        <row r="6">
          <cell r="J6" t="str">
            <v>DEPENDENCIA ESTATAL</v>
          </cell>
        </row>
        <row r="7">
          <cell r="J7" t="str">
            <v>DEPENDENCIA FEDERAL</v>
          </cell>
        </row>
        <row r="8">
          <cell r="J8" t="str">
            <v>DEPENDENCIA MUNICIPAL</v>
          </cell>
        </row>
        <row r="9">
          <cell r="J9" t="str">
            <v>ENTIDAD ESTATAL</v>
          </cell>
        </row>
        <row r="10">
          <cell r="J10" t="str">
            <v>ENTIDAD FEDERAL</v>
          </cell>
        </row>
        <row r="11">
          <cell r="J11" t="str">
            <v>ENTIDAD MUNICIPAL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Anexo01" displayName="tabAnexo01" ref="A10:M33" totalsRowCount="1" headerRowDxfId="831">
  <autoFilter ref="A10:M32" xr:uid="{00000000-0009-0000-0100-000009000000}"/>
  <tableColumns count="13">
    <tableColumn id="3" xr3:uid="{00000000-0010-0000-0000-000003000000}" name="Número de subcuenta contable_x000a_ (hasta seis dígitos)" totalsRowFunction="count" dataDxfId="830"/>
    <tableColumn id="14" xr3:uid="{00000000-0010-0000-0000-00000E000000}" name="Nombre de subcuenta contable" dataDxfId="829"/>
    <tableColumn id="4" xr3:uid="{00000000-0010-0000-0000-000004000000}" name="Saldo al 01/01/2024" totalsRowFunction="sum" dataDxfId="828" totalsRowDxfId="827" dataCellStyle="Millares"/>
    <tableColumn id="1" xr3:uid="{00000000-0010-0000-0000-000001000000}" name="Saldo al 31/12/2024" totalsRowFunction="sum" dataDxfId="826" totalsRowDxfId="825" dataCellStyle="Millares"/>
    <tableColumn id="5" xr3:uid="{00000000-0010-0000-0000-000005000000}" name="Número Cuenta bancaria (a 10 dígitos)" dataDxfId="824"/>
    <tableColumn id="6" xr3:uid="{00000000-0010-0000-0000-000006000000}" name="Institución Bancaria" dataDxfId="823"/>
    <tableColumn id="7" xr3:uid="{00000000-0010-0000-0000-000007000000}" name="Fecha de Apertura" dataDxfId="822"/>
    <tableColumn id="8" xr3:uid="{00000000-0010-0000-0000-000008000000}" name="Saldo _x000a_(al 31/12/2024)" totalsRowFunction="sum" dataDxfId="821" totalsRowDxfId="820" dataCellStyle="Millares"/>
    <tableColumn id="9" xr3:uid="{00000000-0010-0000-0000-000009000000}" name="Fecha de Cancelación " dataDxfId="819"/>
    <tableColumn id="10" xr3:uid="{00000000-0010-0000-0000-00000A000000}" name="Personas autorizadas (Nombres)" dataDxfId="818"/>
    <tableColumn id="11" xr3:uid="{00000000-0010-0000-0000-00000B000000}" name="Destino (Especificar el manejo)" dataDxfId="817"/>
    <tableColumn id="12" xr3:uid="{00000000-0010-0000-0000-00000C000000}" name="Fuente de Financiamiento" dataDxfId="816"/>
    <tableColumn id="13" xr3:uid="{00000000-0010-0000-0000-00000D000000}" name="Descripción" dataDxfId="815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Anexo0231218" displayName="tabAnexo0231218" ref="A10:M35" totalsRowCount="1" headerRowDxfId="665">
  <autoFilter ref="A10:M34" xr:uid="{00000000-0009-0000-0100-00001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900-000003000000}" name="Fecha de Póliza" totalsRowFunction="count" dataDxfId="664"/>
    <tableColumn id="4" xr3:uid="{00000000-0010-0000-0900-000004000000}" name="Número de Póliza" dataDxfId="663" totalsRowDxfId="662"/>
    <tableColumn id="11" xr3:uid="{00000000-0010-0000-0900-00000B000000}" name="Tipo" dataDxfId="661" totalsRowDxfId="660"/>
    <tableColumn id="5" xr3:uid="{00000000-0010-0000-0900-000005000000}" name="Identificador/Referencia/Clave" dataDxfId="659"/>
    <tableColumn id="6" xr3:uid="{00000000-0010-0000-0900-000006000000}" name="Concepto/Descripción" dataDxfId="658"/>
    <tableColumn id="15" xr3:uid="{00000000-0010-0000-0900-00000F000000}" name="Nombre" dataDxfId="657" totalsRowDxfId="656" dataCellStyle="Millares"/>
    <tableColumn id="21" xr3:uid="{00000000-0010-0000-0900-000015000000}" name="Saldo (al 31/dic/2024)" totalsRowFunction="sum" dataDxfId="655" totalsRowDxfId="654"/>
    <tableColumn id="22" xr3:uid="{00000000-0010-0000-0900-000016000000}" name="Periodo de Pago" dataDxfId="653" totalsRowDxfId="652" dataCellStyle="Millares"/>
    <tableColumn id="9" xr3:uid="{00000000-0010-0000-0900-000009000000}" name="Importe" totalsRowFunction="sum" dataDxfId="651" totalsRowDxfId="650" dataCellStyle="Moneda"/>
    <tableColumn id="10" xr3:uid="{00000000-0010-0000-0900-00000A000000}" name="Fecha" dataDxfId="649"/>
    <tableColumn id="13" xr3:uid="{00000000-0010-0000-0900-00000D000000}" name="Situación Jurídica" dataDxfId="648"/>
    <tableColumn id="14" xr3:uid="{00000000-0010-0000-0900-00000E000000}" name="Fuente de Financiamiento" dataDxfId="647"/>
    <tableColumn id="12" xr3:uid="{00000000-0010-0000-0900-00000C000000}" name="Descripción" dataDxfId="646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A000000}" name="tabAnexo023121819" displayName="tabAnexo023121819" ref="A10:N35" totalsRowCount="1" headerRowDxfId="645">
  <autoFilter ref="A10:N34" xr:uid="{00000000-0009-0000-0100-00001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3" xr3:uid="{00000000-0010-0000-0A00-000003000000}" name="Fecha de Póliza" totalsRowFunction="count" dataDxfId="644"/>
    <tableColumn id="4" xr3:uid="{00000000-0010-0000-0A00-000004000000}" name="Número de Póliza" dataDxfId="643" totalsRowDxfId="642"/>
    <tableColumn id="11" xr3:uid="{00000000-0010-0000-0A00-00000B000000}" name="Tipo" dataDxfId="641" totalsRowDxfId="640"/>
    <tableColumn id="5" xr3:uid="{00000000-0010-0000-0A00-000005000000}" name="Identificador/Referencia/Clave" dataDxfId="639"/>
    <tableColumn id="6" xr3:uid="{00000000-0010-0000-0A00-000006000000}" name="Concepto/Descripción" dataDxfId="638"/>
    <tableColumn id="15" xr3:uid="{00000000-0010-0000-0A00-00000F000000}" name="Nombre" dataDxfId="637" totalsRowDxfId="636" dataCellStyle="Millares"/>
    <tableColumn id="21" xr3:uid="{00000000-0010-0000-0A00-000015000000}" name="Saldo (al 31/dic/2024)" totalsRowFunction="sum" dataDxfId="635" totalsRowDxfId="634"/>
    <tableColumn id="22" xr3:uid="{00000000-0010-0000-0A00-000016000000}" name="Periodo de Pago" dataDxfId="633" totalsRowDxfId="632" dataCellStyle="Millares"/>
    <tableColumn id="7" xr3:uid="{00000000-0010-0000-0A00-000007000000}" name="Folio" dataDxfId="631" totalsRowDxfId="630" dataCellStyle="Millares"/>
    <tableColumn id="9" xr3:uid="{00000000-0010-0000-0A00-000009000000}" name="Importe" totalsRowFunction="sum" dataDxfId="629" totalsRowDxfId="628" dataCellStyle="Millares"/>
    <tableColumn id="10" xr3:uid="{00000000-0010-0000-0A00-00000A000000}" name="Fecha" dataDxfId="627"/>
    <tableColumn id="13" xr3:uid="{00000000-0010-0000-0A00-00000D000000}" name="Situación Jurídica" dataDxfId="626"/>
    <tableColumn id="14" xr3:uid="{00000000-0010-0000-0A00-00000E000000}" name="Fuente de Financiamiento" dataDxfId="625"/>
    <tableColumn id="12" xr3:uid="{00000000-0010-0000-0A00-00000C000000}" name="Descripción" dataDxfId="62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B000000}" name="tabAnexo023121722" displayName="tabAnexo023121722" ref="A9:L34" totalsRowCount="1" headerRowDxfId="623">
  <autoFilter ref="A9:L33" xr:uid="{00000000-0009-0000-0100-00001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7" xr3:uid="{00000000-0010-0000-0B00-000007000000}" name="Número de Cuenta" totalsRowFunction="count" dataDxfId="622"/>
    <tableColumn id="8" xr3:uid="{00000000-0010-0000-0B00-000008000000}" name="Nombre de la Cuenta" dataDxfId="621"/>
    <tableColumn id="3" xr3:uid="{00000000-0010-0000-0B00-000003000000}" name="Fecha de Póliza" dataDxfId="620"/>
    <tableColumn id="4" xr3:uid="{00000000-0010-0000-0B00-000004000000}" name="Número de Póliza" dataDxfId="619" totalsRowDxfId="618"/>
    <tableColumn id="5" xr3:uid="{00000000-0010-0000-0B00-000005000000}" name="Identificador/Referencia/Clave" dataDxfId="617"/>
    <tableColumn id="6" xr3:uid="{00000000-0010-0000-0B00-000006000000}" name="Concepto/Descripción" dataDxfId="616"/>
    <tableColumn id="15" xr3:uid="{00000000-0010-0000-0B00-00000F000000}" name="Nombre (banco, arrendadora, casa de bolsa, etc.)" dataDxfId="615" totalsRowDxfId="614" dataCellStyle="Millares"/>
    <tableColumn id="21" xr3:uid="{00000000-0010-0000-0B00-000015000000}" name="Saldo (a corto plazo al 31/dic/2024)" totalsRowFunction="sum" dataDxfId="613" totalsRowDxfId="612"/>
    <tableColumn id="22" xr3:uid="{00000000-0010-0000-0B00-000016000000}" name="Saldo (a largo plazo al 31/dic/2024)" totalsRowFunction="sum" dataDxfId="611" totalsRowDxfId="610" dataCellStyle="Moneda"/>
    <tableColumn id="9" xr3:uid="{00000000-0010-0000-0B00-000009000000}" name="Importe" totalsRowFunction="sum" dataDxfId="609" totalsRowDxfId="608" dataCellStyle="Millares"/>
    <tableColumn id="10" xr3:uid="{00000000-0010-0000-0B00-00000A000000}" name="Disposición (Plazo)" dataDxfId="607"/>
    <tableColumn id="13" xr3:uid="{00000000-0010-0000-0B00-00000D000000}" name="Fecha de Vencimiento" dataDxfId="60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C000000}" name="tabAnexo02312172021" displayName="tabAnexo02312172021" ref="C9:J31" totalsRowCount="1" headerRowDxfId="605">
  <autoFilter ref="C9:J30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3" xr3:uid="{00000000-0010-0000-0C00-000003000000}" name="Fecha de Póliza" dataDxfId="604"/>
    <tableColumn id="4" xr3:uid="{00000000-0010-0000-0C00-000004000000}" name="Número de Póliza" dataDxfId="603" totalsRowDxfId="602"/>
    <tableColumn id="6" xr3:uid="{00000000-0010-0000-0C00-000006000000}" name="Concepto/Descripción" dataDxfId="601"/>
    <tableColumn id="8" xr3:uid="{00000000-0010-0000-0C00-000008000000}" name="Acreedor" dataDxfId="600"/>
    <tableColumn id="21" xr3:uid="{00000000-0010-0000-0C00-000015000000}" name="Saldo (al 31/dic/2024)" totalsRowFunction="sum" dataDxfId="599" totalsRowDxfId="598"/>
    <tableColumn id="9" xr3:uid="{00000000-0010-0000-0C00-000009000000}" name="Periodo de Pago" dataDxfId="597" totalsRowDxfId="596" dataCellStyle="Millares"/>
    <tableColumn id="14" xr3:uid="{00000000-0010-0000-0C00-00000E000000}" name="Fuente de Financiamiento" dataDxfId="595"/>
    <tableColumn id="12" xr3:uid="{00000000-0010-0000-0C00-00000C000000}" name="Descripción" dataDxfId="594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D000000}" name="tabAnexo023121720" displayName="tabAnexo023121720" ref="A10:M35" totalsRowCount="1" headerRowDxfId="593">
  <autoFilter ref="A10:M34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D00-000003000000}" name="Fecha de Póliza" totalsRowFunction="count" dataDxfId="592"/>
    <tableColumn id="4" xr3:uid="{00000000-0010-0000-0D00-000004000000}" name="Número de Póliza" dataDxfId="591" totalsRowDxfId="590"/>
    <tableColumn id="11" xr3:uid="{00000000-0010-0000-0D00-00000B000000}" name="Tipo" dataDxfId="589" totalsRowDxfId="588"/>
    <tableColumn id="5" xr3:uid="{00000000-0010-0000-0D00-000005000000}" name="Identificador/Referencia/Clave" dataDxfId="587"/>
    <tableColumn id="6" xr3:uid="{00000000-0010-0000-0D00-000006000000}" name="Concepto/Descripción" dataDxfId="586"/>
    <tableColumn id="15" xr3:uid="{00000000-0010-0000-0D00-00000F000000}" name="Nombre" dataDxfId="585" totalsRowDxfId="584" dataCellStyle="Millares"/>
    <tableColumn id="21" xr3:uid="{00000000-0010-0000-0D00-000015000000}" name="Saldo (al 31/dic/2024)" totalsRowFunction="sum" dataDxfId="583" totalsRowDxfId="582"/>
    <tableColumn id="22" xr3:uid="{00000000-0010-0000-0D00-000016000000}" name="Periodo de Pago" dataDxfId="581" totalsRowDxfId="580" dataCellStyle="Millares"/>
    <tableColumn id="9" xr3:uid="{00000000-0010-0000-0D00-000009000000}" name="Importe" totalsRowFunction="sum" dataDxfId="579" totalsRowDxfId="578" dataCellStyle="Moneda"/>
    <tableColumn id="10" xr3:uid="{00000000-0010-0000-0D00-00000A000000}" name="Fecha" dataDxfId="577"/>
    <tableColumn id="13" xr3:uid="{00000000-0010-0000-0D00-00000D000000}" name="Situación Jurídica" dataDxfId="576"/>
    <tableColumn id="14" xr3:uid="{00000000-0010-0000-0D00-00000E000000}" name="Fuente de Financiamiento" dataDxfId="575"/>
    <tableColumn id="12" xr3:uid="{00000000-0010-0000-0D00-00000C000000}" name="Descripción" dataDxfId="574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E000000}" name="tabAnexo0231217202324" displayName="tabAnexo0231217202324" ref="A33:M46" totalsRowCount="1" headerRowDxfId="573" dataDxfId="571" headerRowBorderDxfId="572">
  <autoFilter ref="A33:M45" xr:uid="{00000000-0009-0000-0100-000017000000}"/>
  <tableColumns count="13">
    <tableColumn id="7" xr3:uid="{00000000-0010-0000-0E00-000007000000}" name="Mes" totalsRowFunction="count" dataDxfId="570"/>
    <tableColumn id="3" xr3:uid="{00000000-0010-0000-0E00-000003000000}" name="Número de Cuenta Contable de Ingreso" dataDxfId="569"/>
    <tableColumn id="8" xr3:uid="{00000000-0010-0000-0E00-000008000000}" name="Nombre de la Cuenta Contable de Ingreso" dataDxfId="568"/>
    <tableColumn id="4" xr3:uid="{00000000-0010-0000-0E00-000004000000}" name="Nombre de Carpeta con Integración de pólizas contables" dataDxfId="567" totalsRowDxfId="566"/>
    <tableColumn id="11" xr3:uid="{00000000-0010-0000-0E00-00000B000000}" name="Nombre de Carpeta con Integración de los CFDI´S" dataDxfId="565" totalsRowDxfId="564"/>
    <tableColumn id="5" xr3:uid="{00000000-0010-0000-0E00-000005000000}" name="Concepto de Ingreso _x000a_(fondo, programa, transferencia, subsidio u otros)" dataDxfId="563"/>
    <tableColumn id="10" xr3:uid="{00000000-0010-0000-0E00-00000A000000}" name="Fuente de Financiamiento" dataDxfId="562"/>
    <tableColumn id="9" xr3:uid="{00000000-0010-0000-0E00-000009000000}" name="Importe mensual (momento recaudado)" totalsRowFunction="sum" dataDxfId="561" totalsRowDxfId="560" dataCellStyle="Moneda"/>
    <tableColumn id="13" xr3:uid="{00000000-0010-0000-0E00-00000D000000}" name="Numero de Subcuenta Contable del Banco_x000a_(hasta seis dígitos)" dataDxfId="559"/>
    <tableColumn id="12" xr3:uid="{00000000-0010-0000-0E00-00000C000000}" name="Número de la Cuenta Bancaria_x000a_ (a diez dígitos)" dataDxfId="558" totalsRowDxfId="557"/>
    <tableColumn id="1" xr3:uid="{00000000-0010-0000-0E00-000001000000}" name="Nombre de la Institución Bancaria" dataDxfId="556"/>
    <tableColumn id="2" xr3:uid="{00000000-0010-0000-0E00-000002000000}" name="Numero de Subcuenta Contable de Caja_x000a_(hasta seis dígitos)" dataDxfId="555"/>
    <tableColumn id="6" xr3:uid="{00000000-0010-0000-0E00-000006000000}" name="Nombre del Servidor Público Responsable del efectivo en Caja" dataDxfId="554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F000000}" name="tabAnexo023121720232427" displayName="tabAnexo023121720232427" ref="A10:M23" totalsRowCount="1" headerRowDxfId="553" dataDxfId="551" headerRowBorderDxfId="552">
  <autoFilter ref="A10:M22" xr:uid="{00000000-0009-0000-0100-00001A000000}"/>
  <tableColumns count="13">
    <tableColumn id="7" xr3:uid="{00000000-0010-0000-0F00-000007000000}" name="Mes" totalsRowFunction="count" dataDxfId="550"/>
    <tableColumn id="3" xr3:uid="{00000000-0010-0000-0F00-000003000000}" name="Número de Cuenta Contable de Ingreso" dataDxfId="549"/>
    <tableColumn id="8" xr3:uid="{00000000-0010-0000-0F00-000008000000}" name="Nombre de la Cuenta Contable de Ingreso" dataDxfId="548"/>
    <tableColumn id="4" xr3:uid="{00000000-0010-0000-0F00-000004000000}" name="Nombre de Carpeta con Integración de pólizas contables" dataDxfId="547" totalsRowDxfId="546"/>
    <tableColumn id="11" xr3:uid="{00000000-0010-0000-0F00-00000B000000}" name="Nombre de Carpeta con Integración de los CFDI´S" dataDxfId="545" totalsRowDxfId="544"/>
    <tableColumn id="5" xr3:uid="{00000000-0010-0000-0F00-000005000000}" name="Concepto de Ingreso _x000a_(fondo, programa, transferencia, subsidio u otros)" dataDxfId="543"/>
    <tableColumn id="10" xr3:uid="{00000000-0010-0000-0F00-00000A000000}" name="Fuente de Financiamiento" dataDxfId="542"/>
    <tableColumn id="9" xr3:uid="{00000000-0010-0000-0F00-000009000000}" name="Importe mensual (momento recaudado)" totalsRowFunction="sum" dataDxfId="541" totalsRowDxfId="540" dataCellStyle="Moneda"/>
    <tableColumn id="13" xr3:uid="{00000000-0010-0000-0F00-00000D000000}" name="Numero de Subcuenta Contable del Banco_x000a_(hasta seis dígitos)" dataDxfId="539"/>
    <tableColumn id="12" xr3:uid="{00000000-0010-0000-0F00-00000C000000}" name="Número de la Cuenta Bancaria_x000a_ (a diez dígitos)" dataDxfId="538" totalsRowDxfId="537"/>
    <tableColumn id="1" xr3:uid="{00000000-0010-0000-0F00-000001000000}" name="Nombre de la Institución Bancaria" dataDxfId="536"/>
    <tableColumn id="2" xr3:uid="{00000000-0010-0000-0F00-000002000000}" name="Numero de Subcuenta Contable de Caja_x000a_(hasta seis dígitos)" dataDxfId="535"/>
    <tableColumn id="6" xr3:uid="{00000000-0010-0000-0F00-000006000000}" name="Nombre del Servidor Público Responsable del efectivo en Caja" dataDxfId="53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0000000}" name="tabAnexo02312172023242728" displayName="tabAnexo02312172023242728" ref="A56:M69" totalsRowCount="1" headerRowDxfId="533" dataDxfId="531" headerRowBorderDxfId="532">
  <autoFilter ref="A56:M68" xr:uid="{00000000-0009-0000-0100-00001B000000}"/>
  <tableColumns count="13">
    <tableColumn id="7" xr3:uid="{00000000-0010-0000-1000-000007000000}" name="Mes" totalsRowFunction="count" dataDxfId="530"/>
    <tableColumn id="3" xr3:uid="{00000000-0010-0000-1000-000003000000}" name="Número de Cuenta Contable de Ingreso" dataDxfId="529"/>
    <tableColumn id="8" xr3:uid="{00000000-0010-0000-1000-000008000000}" name="Nombre de la Cuenta Contable de Ingreso" dataDxfId="528"/>
    <tableColumn id="4" xr3:uid="{00000000-0010-0000-1000-000004000000}" name="Nombre de Carpeta con Integración de pólizas contables" dataDxfId="527" totalsRowDxfId="526"/>
    <tableColumn id="11" xr3:uid="{00000000-0010-0000-1000-00000B000000}" name="Nombre de Carpeta con Integración de los CFDI´S" dataDxfId="525" totalsRowDxfId="524"/>
    <tableColumn id="5" xr3:uid="{00000000-0010-0000-1000-000005000000}" name="Concepto de Ingreso _x000a_(fondo, programa, transferencia, subsidio u otros)" dataDxfId="523"/>
    <tableColumn id="10" xr3:uid="{00000000-0010-0000-1000-00000A000000}" name="Fuente de Financiamiento" dataDxfId="522"/>
    <tableColumn id="9" xr3:uid="{00000000-0010-0000-1000-000009000000}" name="Importe mensual (momento recaudado)" totalsRowFunction="sum" dataDxfId="521" totalsRowDxfId="520" dataCellStyle="Moneda"/>
    <tableColumn id="13" xr3:uid="{00000000-0010-0000-1000-00000D000000}" name="Numero de Subcuenta Contable del Banco_x000a_(hasta seis dígitos)" dataDxfId="519"/>
    <tableColumn id="12" xr3:uid="{00000000-0010-0000-1000-00000C000000}" name="Número de la Cuenta Bancaria_x000a_ (a diez dígitos)" dataDxfId="518" totalsRowDxfId="517"/>
    <tableColumn id="1" xr3:uid="{00000000-0010-0000-1000-000001000000}" name="Nombre de la Institución Bancaria" dataDxfId="516"/>
    <tableColumn id="2" xr3:uid="{00000000-0010-0000-1000-000002000000}" name="Numero de Subcuenta Contable de Caja_x000a_(hasta seis dígitos)" dataDxfId="515"/>
    <tableColumn id="6" xr3:uid="{00000000-0010-0000-1000-000006000000}" name="Nombre del Servidor Público Responsable del efectivo en Caja" dataDxfId="514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D000000}" name="tabAnexo023121720239" displayName="tabAnexo023121720239" ref="A10:J23" totalsRowCount="1" headerRowDxfId="513" dataDxfId="512">
  <autoFilter ref="A10:J22" xr:uid="{00000000-0009-0000-0100-000008000000}">
    <filterColumn colId="1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10">
    <tableColumn id="7" xr3:uid="{00000000-0010-0000-1D00-000007000000}" name="Mes" totalsRowFunction="count" dataDxfId="511"/>
    <tableColumn id="3" xr3:uid="{00000000-0010-0000-1D00-000003000000}" name="Número de la Suncuenta Contable del Ingreso" dataDxfId="510"/>
    <tableColumn id="8" xr3:uid="{00000000-0010-0000-1D00-000008000000}" name="Nombre de la Subcuenta Contable del Ingreso" dataDxfId="509"/>
    <tableColumn id="4" xr3:uid="{00000000-0010-0000-1D00-000004000000}" name="Nombre de Carpeta con integración de pólizas contables y soporte documental" dataDxfId="508" totalsRowDxfId="507"/>
    <tableColumn id="11" xr3:uid="{00000000-0010-0000-1D00-00000B000000}" name="Nombre de Carpeta con Integración de los CFDI´S" dataDxfId="506" totalsRowDxfId="505"/>
    <tableColumn id="5" xr3:uid="{00000000-0010-0000-1D00-000005000000}" name="Fuente de Financiamiento" dataDxfId="504"/>
    <tableColumn id="9" xr3:uid="{00000000-0010-0000-1D00-000009000000}" name="Importe mensual (momento recaudado)" totalsRowFunction="sum" dataDxfId="503" totalsRowDxfId="502" dataCellStyle="Moneda"/>
    <tableColumn id="13" xr3:uid="{00000000-0010-0000-1D00-00000D000000}" name="Numero de Subcuenta Contable del Banco_x000a_(hasta seis dígitos)" dataDxfId="501"/>
    <tableColumn id="12" xr3:uid="{00000000-0010-0000-1D00-00000C000000}" name="Número de la Cuenta Bancaria_x000a_ (a diez dígitos)" dataDxfId="500"/>
    <tableColumn id="1" xr3:uid="{00000000-0010-0000-1D00-000001000000}" name="Nombre de la Institución Bancaria" dataDxfId="49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E000000}" name="tabAnexo02312172032" displayName="tabAnexo02312172032" ref="B16:AJ42" totalsRowCount="1" headerRowDxfId="498">
  <autoFilter ref="B16:AJ41" xr:uid="{00000000-0009-0000-0100-000005000000}"/>
  <tableColumns count="35">
    <tableColumn id="3" xr3:uid="{00000000-0010-0000-1E00-000003000000}" name="Fecha de Ingreso" dataDxfId="497" totalsRowDxfId="496"/>
    <tableColumn id="14" xr3:uid="{00000000-0010-0000-1E00-00000E000000}" name="Fecha de Baja" dataDxfId="495" totalsRowDxfId="494"/>
    <tableColumn id="4" xr3:uid="{00000000-0010-0000-1E00-000004000000}" name="RFC" dataDxfId="493" totalsRowDxfId="492"/>
    <tableColumn id="11" xr3:uid="{00000000-0010-0000-1E00-00000B000000}" name="Nombre completo_x000a_Apellido paterno Apellido Materno Nombre(s)" dataDxfId="491" totalsRowDxfId="490"/>
    <tableColumn id="5" xr3:uid="{00000000-0010-0000-1E00-000005000000}" name="Cargo" dataDxfId="489" totalsRowDxfId="488"/>
    <tableColumn id="6" xr3:uid="{00000000-0010-0000-1E00-000006000000}" name="Área de Adscripción" dataDxfId="487" totalsRowDxfId="486"/>
    <tableColumn id="20" xr3:uid="{00000000-0010-0000-1E00-000014000000}" name="Tipo de Contratación" dataDxfId="485" totalsRowDxfId="484"/>
    <tableColumn id="21" xr3:uid="{00000000-0010-0000-1E00-000015000000}" name="Días laborados _x000a_(del periodo)" dataDxfId="483" totalsRowDxfId="482"/>
    <tableColumn id="22" xr3:uid="{00000000-0010-0000-1E00-000016000000}" name="Salario Diario conforme al tabulador" dataDxfId="481" totalsRowDxfId="480"/>
    <tableColumn id="10" xr3:uid="{00000000-0010-0000-1E00-00000A000000}" name="Sueldo Percibido_x000a_Mensual/Quincenal " totalsRowFunction="sum" dataDxfId="479" totalsRowDxfId="478" dataCellStyle="Millares">
      <calculatedColumnFormula>#REF!*30</calculatedColumnFormula>
    </tableColumn>
    <tableColumn id="7" xr3:uid="{00000000-0010-0000-1E00-000007000000}" name="Prima Vacacional" dataDxfId="477" totalsRowDxfId="476" dataCellStyle="Millares"/>
    <tableColumn id="2" xr3:uid="{00000000-0010-0000-1E00-000002000000}" name="Aguinaldo" dataDxfId="475" totalsRowDxfId="474" dataCellStyle="Millares"/>
    <tableColumn id="1" xr3:uid="{00000000-0010-0000-1E00-000001000000}" name="Columna1" dataDxfId="473" totalsRowDxfId="472" dataCellStyle="Millares"/>
    <tableColumn id="26" xr3:uid="{00000000-0010-0000-1E00-00001A000000}" name=" Total Percepciones Gravadas" dataDxfId="471" totalsRowDxfId="470">
      <calculatedColumnFormula>SUM(tabAnexo02312172032[[#This Row],[Sueldo Percibido
Mensual/Quincenal ]:[Columna1]])</calculatedColumnFormula>
    </tableColumn>
    <tableColumn id="13" xr3:uid="{00000000-0010-0000-1E00-00000D000000}" name="Aguinaldo Exento" dataDxfId="469" totalsRowDxfId="468"/>
    <tableColumn id="12" xr3:uid="{00000000-0010-0000-1E00-00000C000000}" name="Columna6" dataDxfId="467" totalsRowDxfId="466"/>
    <tableColumn id="9" xr3:uid="{00000000-0010-0000-1E00-000009000000}" name="Columna5" dataDxfId="465" totalsRowDxfId="464"/>
    <tableColumn id="8" xr3:uid="{00000000-0010-0000-1E00-000008000000}" name="Columna2" dataDxfId="463" totalsRowDxfId="462"/>
    <tableColumn id="34" xr3:uid="{00000000-0010-0000-1E00-000022000000}" name=" Total de Percepciones Exentas " dataDxfId="461" totalsRowDxfId="460">
      <calculatedColumnFormula>SUM(tabAnexo02312172032[[#This Row],[Aguinaldo Exento]:[Columna2]])</calculatedColumnFormula>
    </tableColumn>
    <tableColumn id="19" xr3:uid="{00000000-0010-0000-1E00-000013000000}" name="Columna3" dataDxfId="459" totalsRowDxfId="458"/>
    <tableColumn id="18" xr3:uid="{00000000-0010-0000-1E00-000012000000}" name="Columna11" dataDxfId="457" totalsRowDxfId="456"/>
    <tableColumn id="17" xr3:uid="{00000000-0010-0000-1E00-000011000000}" name="Columna10" dataDxfId="455" totalsRowDxfId="454"/>
    <tableColumn id="16" xr3:uid="{00000000-0010-0000-1E00-000010000000}" name="Columna9" dataDxfId="453" totalsRowDxfId="452"/>
    <tableColumn id="15" xr3:uid="{00000000-0010-0000-1E00-00000F000000}" name=" Total de Previsión Social " dataDxfId="451" totalsRowDxfId="450"/>
    <tableColumn id="35" xr3:uid="{00000000-0010-0000-1E00-000023000000}" name="Total Base Gravable" dataDxfId="449" totalsRowDxfId="448">
      <calculatedColumnFormula>+tabAnexo02312172032[[#This Row],[ Total Percepciones Gravadas]]-tabAnexo02312172032[[#This Row],[ Total de Percepciones Exentas ]]</calculatedColumnFormula>
    </tableColumn>
    <tableColumn id="36" xr3:uid="{00000000-0010-0000-1E00-000024000000}" name="ISR Retenido" dataDxfId="447" totalsRowDxfId="446" dataCellStyle="Millares"/>
    <tableColumn id="37" xr3:uid="{00000000-0010-0000-1E00-000025000000}" name="Subsidio para el Empleo" dataDxfId="445" totalsRowDxfId="444" dataCellStyle="Millares"/>
    <tableColumn id="38" xr3:uid="{00000000-0010-0000-1E00-000026000000}" name="IMSS" dataDxfId="443" totalsRowDxfId="442" dataCellStyle="Millares"/>
    <tableColumn id="39" xr3:uid="{00000000-0010-0000-1E00-000027000000}" name="ISSSTE" dataDxfId="441" totalsRowDxfId="440" dataCellStyle="Millares"/>
    <tableColumn id="40" xr3:uid="{00000000-0010-0000-1E00-000028000000}" name="ISSSTEP" dataDxfId="439" totalsRowDxfId="438" dataCellStyle="Millares"/>
    <tableColumn id="41" xr3:uid="{00000000-0010-0000-1E00-000029000000}" name="INFONAVIT" dataDxfId="437" totalsRowDxfId="436" dataCellStyle="Millares"/>
    <tableColumn id="42" xr3:uid="{00000000-0010-0000-1E00-00002A000000}" name="SAR" dataDxfId="435" totalsRowDxfId="434" dataCellStyle="Millares"/>
    <tableColumn id="43" xr3:uid="{00000000-0010-0000-1E00-00002B000000}" name="Otras Deducciones" dataDxfId="433" totalsRowDxfId="432" dataCellStyle="Millares"/>
    <tableColumn id="44" xr3:uid="{00000000-0010-0000-1E00-00002C000000}" name="Total Deducciones" dataDxfId="431" totalsRowDxfId="430" dataCellStyle="Millares">
      <calculatedColumnFormula>SUM(tabAnexo02312172032[[#This Row],[IMSS]:[Otras Deducciones]])</calculatedColumnFormula>
    </tableColumn>
    <tableColumn id="45" xr3:uid="{00000000-0010-0000-1E00-00002D000000}" name="NETO A PAGAR" dataDxfId="429" totalsRowDxfId="428" dataCellStyle="Millares">
      <calculatedColumnFormula>tabAnexo02312172032[[#This Row],[ Total Percepciones Gravadas]]+tabAnexo02312172032[[#This Row],[Subsidio para el Empleo]]-tabAnexo02312172032[[#This Row],[ISR Retenido]]-tabAnexo02312172032[[#This Row],[Total Deducciones]]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Anexo012" displayName="tabAnexo012" ref="A9:J32" totalsRowCount="1" headerRowDxfId="814">
  <autoFilter ref="A9:J31" xr:uid="{00000000-0009-0000-0100-000001000000}"/>
  <tableColumns count="10">
    <tableColumn id="3" xr3:uid="{00000000-0010-0000-0100-000003000000}" name="Número de cuenta contable" totalsRowFunction="count" dataDxfId="813" totalsRowDxfId="812"/>
    <tableColumn id="14" xr3:uid="{00000000-0010-0000-0100-00000E000000}" name="Nombre de cuenta contable" dataDxfId="811" totalsRowDxfId="810"/>
    <tableColumn id="4" xr3:uid="{00000000-0010-0000-0100-000004000000}" name="Fecha" dataDxfId="809" totalsRowDxfId="808" dataCellStyle="Millares"/>
    <tableColumn id="2" xr3:uid="{00000000-0010-0000-0100-000002000000}" name="Póliza" dataDxfId="807" totalsRowDxfId="806"/>
    <tableColumn id="5" xr3:uid="{00000000-0010-0000-0100-000005000000}" name="Concepto" dataDxfId="805" totalsRowDxfId="804"/>
    <tableColumn id="1" xr3:uid="{00000000-0010-0000-0100-000001000000}" name="Saldo al 31/12/2024" totalsRowFunction="sum" dataDxfId="803" totalsRowDxfId="802" dataCellStyle="Millares"/>
    <tableColumn id="8" xr3:uid="{00000000-0010-0000-0100-000008000000}" name="Deudor_x000a_(En su caso)" dataDxfId="801" totalsRowDxfId="800" dataCellStyle="Millares"/>
    <tableColumn id="10" xr3:uid="{00000000-0010-0000-0100-00000A000000}" name="Fuente de Financiamiento_x000a_(De acuerdo al Clasificador)" dataDxfId="799" totalsRowDxfId="798"/>
    <tableColumn id="11" xr3:uid="{00000000-0010-0000-0100-00000B000000}" name="Descripción / Comentarios_x000a_(Motivo u origen del registro)" dataDxfId="797" totalsRowDxfId="796"/>
    <tableColumn id="12" xr3:uid="{00000000-0010-0000-0100-00000C000000}" name="Fecha de Cobro_x000a_(En su caso)" dataDxfId="795" totalsRowDxfId="794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F000000}" name="Tabla12" displayName="Tabla12" ref="A11:G15" totalsRowShown="0" headerRowDxfId="427" dataDxfId="425" headerRowBorderDxfId="426" tableBorderDxfId="424" totalsRowBorderDxfId="423">
  <autoFilter ref="A11:G15" xr:uid="{00000000-0009-0000-0100-00000C000000}"/>
  <tableColumns count="7">
    <tableColumn id="1" xr3:uid="{00000000-0010-0000-1F00-000001000000}" name="No" dataDxfId="422"/>
    <tableColumn id="2" xr3:uid="{00000000-0010-0000-1F00-000002000000}" name="Fecha de Ingreso" dataDxfId="421"/>
    <tableColumn id="3" xr3:uid="{00000000-0010-0000-1F00-000003000000}" name="No. Expediente" dataDxfId="420"/>
    <tableColumn id="4" xr3:uid="{00000000-0010-0000-1F00-000004000000}" name="Nombre" dataDxfId="419"/>
    <tableColumn id="5" xr3:uid="{00000000-0010-0000-1F00-000005000000}" name=" Clave o Nivel Del Puesto" dataDxfId="418"/>
    <tableColumn id="6" xr3:uid="{00000000-0010-0000-1F00-000006000000}" name=" Denominación o Descripción del Puesto" dataDxfId="417"/>
    <tableColumn id="7" xr3:uid="{00000000-0010-0000-1F00-000007000000}" name=" Área de Adscripción" dataDxfId="416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20000000}" name="tabAnexo011328" displayName="tabAnexo011328" ref="A11:L34" totalsRowCount="1" headerRowDxfId="415">
  <tableColumns count="12">
    <tableColumn id="3" xr3:uid="{00000000-0010-0000-2000-000003000000}" name="Unidad Responsable" totalsRowLabel="Total" dataDxfId="414" totalsRowDxfId="413"/>
    <tableColumn id="14" xr3:uid="{00000000-0010-0000-2000-00000E000000}" name="Partida Específica" dataDxfId="412" totalsRowDxfId="411"/>
    <tableColumn id="4" xr3:uid="{00000000-0010-0000-2000-000004000000}" name="Descripción o Concepto del Bien o Servicio" dataDxfId="410" totalsRowDxfId="409" dataCellStyle="Millares"/>
    <tableColumn id="5" xr3:uid="{00000000-0010-0000-2000-000005000000}" name="Monto Estimado Total (pesos)" totalsRowFunction="sum" dataDxfId="408" totalsRowDxfId="407" dataCellStyle="Millares"/>
    <tableColumn id="6" xr3:uid="{00000000-0010-0000-2000-000006000000}" name="Cantidad " dataDxfId="406" totalsRowDxfId="405" dataCellStyle="Millares"/>
    <tableColumn id="7" xr3:uid="{00000000-0010-0000-2000-000007000000}" name="Unidad de Medida" dataDxfId="404" totalsRowDxfId="403"/>
    <tableColumn id="15" xr3:uid="{00000000-0010-0000-2000-00000F000000}" name="I" dataDxfId="402" totalsRowDxfId="401" dataCellStyle="Porcentaje"/>
    <tableColumn id="13" xr3:uid="{00000000-0010-0000-2000-00000D000000}" name="II" dataDxfId="400" totalsRowDxfId="399" dataCellStyle="Porcentaje"/>
    <tableColumn id="12" xr3:uid="{00000000-0010-0000-2000-00000C000000}" name="III" dataDxfId="398" totalsRowDxfId="397" dataCellStyle="Porcentaje"/>
    <tableColumn id="11" xr3:uid="{00000000-0010-0000-2000-00000B000000}" name="IV" dataDxfId="396" totalsRowDxfId="395" dataCellStyle="Porcentaje"/>
    <tableColumn id="9" xr3:uid="{00000000-0010-0000-2000-000009000000}" name="Fecha Estimada de Adquisición " dataDxfId="394" totalsRowDxfId="393"/>
    <tableColumn id="10" xr3:uid="{00000000-0010-0000-2000-00000A000000}" name="Tipo de procedimiento " dataDxfId="392" totalsRowDxfId="391" dataCellStyle="Millares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1000000}" name="tabAnexo0113282" displayName="tabAnexo0113282" ref="A10:S33" totalsRowCount="1" headerRowDxfId="390">
  <tableColumns count="19">
    <tableColumn id="16" xr3:uid="{00000000-0010-0000-2100-000010000000}" name="Núm. de Procedimiento "/>
    <tableColumn id="8" xr3:uid="{00000000-0010-0000-2100-000008000000}" name="Tipo de Procedimiento "/>
    <tableColumn id="9" xr3:uid="{00000000-0010-0000-2100-000009000000}" name="Concepto"/>
    <tableColumn id="3" xr3:uid="{00000000-0010-0000-2100-000003000000}" name="Número de Convocatoria" dataDxfId="389"/>
    <tableColumn id="14" xr3:uid="{00000000-0010-0000-2100-00000E000000}" name="Fecha de la convocatoria" dataDxfId="388"/>
    <tableColumn id="17" xr3:uid="{00000000-0010-0000-2100-000011000000}" name="Núm. de oficio Autorización Presupuestal" dataDxfId="387"/>
    <tableColumn id="32" xr3:uid="{00000000-0010-0000-2100-000020000000}" name="Origen de los Recursos" dataDxfId="386"/>
    <tableColumn id="12" xr3:uid="{00000000-0010-0000-2100-00000C000000}" name="Nombre de _x000a_Concursantes" dataDxfId="385"/>
    <tableColumn id="31" xr3:uid="{00000000-0010-0000-2100-00001F000000}" name="Fecha del Dictamen de Excepción " dataDxfId="384" totalsRowDxfId="383" dataCellStyle="Millares"/>
    <tableColumn id="29" xr3:uid="{00000000-0010-0000-2100-00001D000000}" name="Fecha de la Junta de Aclaraciones " dataDxfId="382" totalsRowDxfId="381" dataCellStyle="Millares"/>
    <tableColumn id="28" xr3:uid="{00000000-0010-0000-2100-00001C000000}" name="Núm. de Acta de Presentación de Documentación legal y Apertura de Propuestas Técnicas" dataDxfId="380" totalsRowDxfId="379" dataCellStyle="Millares"/>
    <tableColumn id="27" xr3:uid="{00000000-0010-0000-2100-00001B000000}" name="Núm. de Acta de Apertura de Propuestas Económicas " dataDxfId="378" totalsRowDxfId="377" dataCellStyle="Millares"/>
    <tableColumn id="26" xr3:uid="{00000000-0010-0000-2100-00001A000000}" name="Núm. de Dictamen Técnico " dataDxfId="376" totalsRowDxfId="375" dataCellStyle="Millares"/>
    <tableColumn id="7" xr3:uid="{00000000-0010-0000-2100-000007000000}" name="Núm. de Fallo" dataDxfId="374" totalsRowDxfId="373" dataCellStyle="Millares"/>
    <tableColumn id="6" xr3:uid="{00000000-0010-0000-2100-000006000000}" name="Concursante Ganador" dataDxfId="372" totalsRowDxfId="371" dataCellStyle="Millares"/>
    <tableColumn id="11" xr3:uid="{00000000-0010-0000-2100-00000B000000}" name="Núm. de Inscripción al Padrón de Proveedores" dataDxfId="370" totalsRowDxfId="369" dataCellStyle="Millares"/>
    <tableColumn id="24" xr3:uid="{00000000-0010-0000-2100-000018000000}" name="Núm. de Contrato " dataDxfId="368" totalsRowDxfId="367" dataCellStyle="Millares"/>
    <tableColumn id="10" xr3:uid="{00000000-0010-0000-2100-00000A000000}" name="Importe Contratado" dataDxfId="366" totalsRowDxfId="365" dataCellStyle="Millares"/>
    <tableColumn id="33" xr3:uid="{00000000-0010-0000-2100-000021000000}" name="Núm. de Póliza de Fianza" dataDxfId="364" totalsRowDxfId="363" dataCellStyle="Millares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22000000}" name="tabAnexo01132825" displayName="tabAnexo01132825" ref="A12:AC35" totalsRowCount="1" headerRowDxfId="362" dataDxfId="361" totalsRowDxfId="360">
  <tableColumns count="29">
    <tableColumn id="10" xr3:uid="{00000000-0010-0000-2200-00000A000000}" name="Tipo de Contrato (por objeto de gasto)" totalsRowFunction="count" dataDxfId="359" totalsRowDxfId="358"/>
    <tableColumn id="16" xr3:uid="{00000000-0010-0000-2200-000010000000}" name="Tipo de Procedimiento" totalsRowFunction="count" dataDxfId="357" totalsRowDxfId="356"/>
    <tableColumn id="3" xr3:uid="{00000000-0010-0000-2200-000003000000}" name="Núm. De Contrato " totalsRowFunction="count" dataDxfId="355" totalsRowDxfId="354"/>
    <tableColumn id="14" xr3:uid="{00000000-0010-0000-2200-00000E000000}" name="Objeto del Contrato " dataDxfId="353" totalsRowDxfId="352"/>
    <tableColumn id="22" xr3:uid="{00000000-0010-0000-2200-000016000000}" name="Importe sin IVA" dataDxfId="351" totalsRowDxfId="350" dataCellStyle="Millares"/>
    <tableColumn id="11" xr3:uid="{00000000-0010-0000-2200-00000B000000}" name="Importe con IVA Contratado" totalsRowFunction="sum" dataDxfId="349" totalsRowDxfId="348" dataCellStyle="Millares"/>
    <tableColumn id="18" xr3:uid="{00000000-0010-0000-2200-000012000000}" name="Importe Mínimo" totalsRowFunction="sum" dataDxfId="347" totalsRowDxfId="346" dataCellStyle="Millares"/>
    <tableColumn id="21" xr3:uid="{00000000-0010-0000-2200-000015000000}" name="Importe Máximo" totalsRowFunction="sum" dataDxfId="345" totalsRowDxfId="344" dataCellStyle="Millares"/>
    <tableColumn id="4" xr3:uid="{00000000-0010-0000-2200-000004000000}" name="Vigencia" dataDxfId="343" totalsRowDxfId="342" dataCellStyle="Millares"/>
    <tableColumn id="5" xr3:uid="{00000000-0010-0000-2200-000005000000}" name="Fecha de la Firma del Contrato" dataDxfId="341" totalsRowDxfId="340"/>
    <tableColumn id="8" xr3:uid="{00000000-0010-0000-2200-000008000000}" name="Fecha de la Modificación al Contrato " dataDxfId="339" totalsRowDxfId="338"/>
    <tableColumn id="19" xr3:uid="{00000000-0010-0000-2200-000013000000}" name="Origen de los Recursos " dataDxfId="337" totalsRowDxfId="336"/>
    <tableColumn id="24" xr3:uid="{50E7D537-4EDE-4038-8CBE-0EBC73ED836D}" name="Importe Federal" dataDxfId="335" totalsRowDxfId="334"/>
    <tableColumn id="23" xr3:uid="{C974933B-432D-476A-98D3-B193A21EEAA7}" name="Importe Estatal" dataDxfId="333" totalsRowDxfId="332"/>
    <tableColumn id="25" xr3:uid="{A2E7904F-0ACE-4514-B1AD-392DAF6034AA}" name="Importe Propios" dataDxfId="331" totalsRowDxfId="330"/>
    <tableColumn id="26" xr3:uid="{8DBF6D53-36DB-4FCB-ADAC-949C2701E985}" name="Importe _x000a_Otro _x000a_(Especifique)" dataDxfId="329" totalsRowDxfId="328"/>
    <tableColumn id="20" xr3:uid="{00000000-0010-0000-2200-000014000000}" name="Número de Póliza de Fianza" dataDxfId="327" totalsRowDxfId="326"/>
    <tableColumn id="6" xr3:uid="{00000000-0010-0000-2200-000006000000}" name="Nombre del Proveedor" dataDxfId="325" totalsRowDxfId="324"/>
    <tableColumn id="7" xr3:uid="{00000000-0010-0000-2200-000007000000}" name="Domicilio del Proveedor" dataDxfId="323" totalsRowDxfId="322"/>
    <tableColumn id="15" xr3:uid="{00000000-0010-0000-2200-00000F000000}" name="Teléfono del Proveedor" dataDxfId="321" totalsRowDxfId="320"/>
    <tableColumn id="2" xr3:uid="{00000000-0010-0000-2200-000002000000}" name="Correo electrónico del Proveedor" dataDxfId="319" totalsRowDxfId="318"/>
    <tableColumn id="9" xr3:uid="{00000000-0010-0000-2200-000009000000}" name="Representante Legal del Proveedor" dataDxfId="317" totalsRowDxfId="316"/>
    <tableColumn id="1" xr3:uid="{00000000-0010-0000-2200-000001000000}" name="Acta Constitutiva" dataDxfId="315" totalsRowDxfId="314"/>
    <tableColumn id="27" xr3:uid="{52B22D34-E4F2-4668-9713-CA7BA76972C0}" name=" Importe Federal" dataDxfId="313" totalsRowDxfId="312" dataCellStyle="Millares"/>
    <tableColumn id="29" xr3:uid="{EE764649-ACC8-40F2-8A8E-34038AA6D98D}" name=" Importe Estatal" dataDxfId="311" totalsRowDxfId="310" dataCellStyle="Millares"/>
    <tableColumn id="30" xr3:uid="{58224F80-47BA-445A-8859-5A29AF999D20}" name=" Importe Propios" dataDxfId="309" totalsRowDxfId="308" dataCellStyle="Millares"/>
    <tableColumn id="28" xr3:uid="{329B397A-C123-4AFF-955D-F2419C26B175}" name=" Importe _x000a_Otro _x000a_(Especifique)" dataDxfId="307" totalsRowDxfId="306" dataCellStyle="Millares"/>
    <tableColumn id="13" xr3:uid="{00000000-0010-0000-2200-00000D000000}" name="Cuenta bancaria" dataDxfId="305" totalsRowDxfId="304"/>
    <tableColumn id="17" xr3:uid="{00000000-0010-0000-2200-000011000000}" name="Número de la Constancia del Padrón de Proveedores" dataDxfId="303" totalsRowDxfId="30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24000000}" name="tabAnexo0231217203211" displayName="tabAnexo0231217203211" ref="B13:V54" totalsRowShown="0" headerRowDxfId="301" dataDxfId="300" totalsRowDxfId="299">
  <tableColumns count="21">
    <tableColumn id="4" xr3:uid="{00000000-0010-0000-2400-000004000000}" name="Núm. De Obra/Servicio" dataDxfId="298" totalsRowDxfId="297"/>
    <tableColumn id="5" xr3:uid="{00000000-0010-0000-2400-000005000000}" name="Nombre de la Obra/Servicio" dataDxfId="296" totalsRowDxfId="295"/>
    <tableColumn id="10" xr3:uid="{00000000-0010-0000-2400-00000A000000}" name="Federales" dataDxfId="294" totalsRowDxfId="293" dataCellStyle="Millares"/>
    <tableColumn id="13" xr3:uid="{00000000-0010-0000-2400-00000D000000}" name="Estatales/ Municipales_x000a_(según corresponda)" dataDxfId="292" totalsRowDxfId="291" dataCellStyle="Millares"/>
    <tableColumn id="7" xr3:uid="{00000000-0010-0000-2400-000007000000}" name=" Fiscales/_x000a_Propios" dataDxfId="290" totalsRowDxfId="289" dataCellStyle="Millares">
      <calculatedColumnFormula>SUM(tabAnexo0231217203211[[#This Row],[Federales]:[Estatales/ Municipales
(según corresponda)]])</calculatedColumnFormula>
    </tableColumn>
    <tableColumn id="6" xr3:uid="{00000000-0010-0000-2400-000006000000}" name="Otros" dataDxfId="288" totalsRowDxfId="287" dataCellStyle="Millares"/>
    <tableColumn id="11" xr3:uid="{00000000-0010-0000-2400-00000B000000}" name="Especificar: Fondo / Programa" dataDxfId="286" totalsRowDxfId="285" dataCellStyle="Millares"/>
    <tableColumn id="14" xr3:uid="{00000000-0010-0000-2400-00000E000000}" name="No. de Cuenta bancaria" dataDxfId="284" totalsRowDxfId="283" dataCellStyle="Millares"/>
    <tableColumn id="12" xr3:uid="{00000000-0010-0000-2400-00000C000000}" name="Tipo de Adjudicación" dataDxfId="282" totalsRowDxfId="281" dataCellStyle="Millares"/>
    <tableColumn id="16" xr3:uid="{00000000-0010-0000-2400-000010000000}" name="Fecha de Firma de Contrato " dataDxfId="280" totalsRowDxfId="279" dataCellStyle="Millares"/>
    <tableColumn id="17" xr3:uid="{00000000-0010-0000-2400-000011000000}" name="Importe del Contrato " dataDxfId="278" totalsRowDxfId="277" dataCellStyle="Millares"/>
    <tableColumn id="18" xr3:uid="{00000000-0010-0000-2400-000012000000}" name="Inicio " dataDxfId="276" totalsRowDxfId="275" dataCellStyle="Millares"/>
    <tableColumn id="19" xr3:uid="{00000000-0010-0000-2400-000013000000}" name="Término " dataDxfId="274" totalsRowDxfId="273" dataCellStyle="Millares"/>
    <tableColumn id="1" xr3:uid="{00000000-0010-0000-2400-000001000000}" name="Contratista o Prestador del Servicio " dataDxfId="272" totalsRowDxfId="271" dataCellStyle="Millares"/>
    <tableColumn id="28" xr3:uid="{00000000-0010-0000-2400-00001C000000}" name="Inicio" dataDxfId="270" totalsRowDxfId="269" dataCellStyle="Millares"/>
    <tableColumn id="32" xr3:uid="{00000000-0010-0000-2400-000020000000}" name="Término" dataDxfId="268" totalsRowDxfId="267" dataCellStyle="Millares"/>
    <tableColumn id="8" xr3:uid="{00000000-0010-0000-2400-000008000000}" name=" Numero de Convenios modificatorios celebrados" dataDxfId="266" totalsRowDxfId="265" dataCellStyle="Moneda"/>
    <tableColumn id="33" xr3:uid="{00000000-0010-0000-2400-000021000000}" name="Importe total pagado" dataDxfId="264" totalsRowDxfId="263" dataCellStyle="Millares"/>
    <tableColumn id="3" xr3:uid="{00000000-0010-0000-2400-000003000000}" name="Cuenta de Registro Contable" dataDxfId="262" totalsRowDxfId="261" dataCellStyle="Millares"/>
    <tableColumn id="34" xr3:uid="{00000000-0010-0000-2400-000022000000}" name="Nombre de Cuenta de Registro Contable" dataDxfId="260" totalsRowDxfId="259"/>
    <tableColumn id="2" xr3:uid="{00000000-0010-0000-2400-000002000000}" name="Situación Física de la obra" dataDxfId="258" totalsRowDxfId="257" dataCellStyle="Millares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25000000}" name="tabAnexo02312172032113" displayName="tabAnexo02312172032113" ref="B13:T54" totalsRowShown="0" headerRowDxfId="256" dataDxfId="255" totalsRowDxfId="254">
  <tableColumns count="19">
    <tableColumn id="4" xr3:uid="{00000000-0010-0000-2500-000004000000}" name="Núm. De Obra" dataDxfId="253" totalsRowDxfId="252"/>
    <tableColumn id="5" xr3:uid="{00000000-0010-0000-2500-000005000000}" name="Nombre de la Obra" dataDxfId="251" totalsRowDxfId="250"/>
    <tableColumn id="10" xr3:uid="{00000000-0010-0000-2500-00000A000000}" name="Federales" dataDxfId="249" totalsRowDxfId="248" dataCellStyle="Millares"/>
    <tableColumn id="13" xr3:uid="{00000000-0010-0000-2500-00000D000000}" name="Estatales/ Municipales_x000a_(según corresponda)" dataDxfId="247" totalsRowDxfId="246" dataCellStyle="Millares"/>
    <tableColumn id="7" xr3:uid="{00000000-0010-0000-2500-000007000000}" name=" Fiscales/ Propios" dataDxfId="245" totalsRowDxfId="244" dataCellStyle="Millares">
      <calculatedColumnFormula>SUM(tabAnexo02312172032113[[#This Row],[Federales]:[Estatales/ Municipales
(según corresponda)]])</calculatedColumnFormula>
    </tableColumn>
    <tableColumn id="9" xr3:uid="{00000000-0010-0000-2500-000009000000}" name="Otros" dataDxfId="243" totalsRowDxfId="242" dataCellStyle="Millares"/>
    <tableColumn id="8" xr3:uid="{00000000-0010-0000-2500-000008000000}" name="Especificar: Fondo / Programa" dataDxfId="241" totalsRowDxfId="240" dataCellStyle="Millares"/>
    <tableColumn id="14" xr3:uid="{00000000-0010-0000-2500-00000E000000}" name="No. de Cuenta bancaria" dataDxfId="239" totalsRowDxfId="238" dataCellStyle="Millares"/>
    <tableColumn id="12" xr3:uid="{00000000-0010-0000-2500-00000C000000}" name="Tipo de Adjudicación" dataDxfId="237" totalsRowDxfId="236" dataCellStyle="Millares"/>
    <tableColumn id="16" xr3:uid="{00000000-0010-0000-2500-000010000000}" name="Fecha de Firma de Contrato " dataDxfId="235" totalsRowDxfId="234" dataCellStyle="Millares"/>
    <tableColumn id="17" xr3:uid="{00000000-0010-0000-2500-000011000000}" name="Importe del Contrato _x000a_(A)" dataDxfId="233" totalsRowDxfId="232" dataCellStyle="Millares"/>
    <tableColumn id="1" xr3:uid="{00000000-0010-0000-2500-000001000000}" name="Proveedor(es)" dataDxfId="231" totalsRowDxfId="230" dataCellStyle="Millares"/>
    <tableColumn id="6" xr3:uid="{00000000-0010-0000-2500-000006000000}" name="Importe pagado por mano de obra _x000a_(B)" dataDxfId="229" totalsRowDxfId="228" dataCellStyle="Millares"/>
    <tableColumn id="28" xr3:uid="{00000000-0010-0000-2500-00001C000000}" name="Inicio" dataDxfId="227" totalsRowDxfId="226" dataCellStyle="Millares"/>
    <tableColumn id="32" xr3:uid="{00000000-0010-0000-2500-000020000000}" name="Término" dataDxfId="225" totalsRowDxfId="224" dataCellStyle="Millares"/>
    <tableColumn id="33" xr3:uid="{00000000-0010-0000-2500-000021000000}" name="Importe total pagado_x000a_(A+B)" dataDxfId="223" totalsRowDxfId="222" dataCellStyle="Millares"/>
    <tableColumn id="3" xr3:uid="{00000000-0010-0000-2500-000003000000}" name="Cuenta de Registro Contable" dataDxfId="221" totalsRowDxfId="220" dataCellStyle="Millares"/>
    <tableColumn id="34" xr3:uid="{00000000-0010-0000-2500-000022000000}" name="Nombre de Cuenta de Registro Contable" dataDxfId="219" totalsRowDxfId="218"/>
    <tableColumn id="2" xr3:uid="{00000000-0010-0000-2500-000002000000}" name="Situación Física de la obra" dataDxfId="217" totalsRowDxfId="216" dataCellStyle="Millares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26000000}" name="tabAnexo023121720321132" displayName="tabAnexo023121720321132" ref="B13:T54" totalsRowShown="0" headerRowDxfId="215" dataDxfId="214" totalsRowDxfId="213">
  <tableColumns count="19">
    <tableColumn id="4" xr3:uid="{00000000-0010-0000-2600-000004000000}" name="Núm. De Obra" dataDxfId="212" totalsRowDxfId="211"/>
    <tableColumn id="5" xr3:uid="{00000000-0010-0000-2600-000005000000}" name="Nombre de la Obra" dataDxfId="210" totalsRowDxfId="209"/>
    <tableColumn id="10" xr3:uid="{00000000-0010-0000-2600-00000A000000}" name="Federales" dataDxfId="208" totalsRowDxfId="207" dataCellStyle="Millares"/>
    <tableColumn id="13" xr3:uid="{00000000-0010-0000-2600-00000D000000}" name="Estatales" dataDxfId="206" totalsRowDxfId="205" dataCellStyle="Millares"/>
    <tableColumn id="7" xr3:uid="{00000000-0010-0000-2600-000007000000}" name=" Fiscales/ Propios" dataDxfId="204" totalsRowDxfId="203" dataCellStyle="Millares">
      <calculatedColumnFormula>SUM(tabAnexo023121720321132[[#This Row],[Federales]:[Estatales]])</calculatedColumnFormula>
    </tableColumn>
    <tableColumn id="9" xr3:uid="{00000000-0010-0000-2600-000009000000}" name="Otros" dataDxfId="202" totalsRowDxfId="201" dataCellStyle="Millares"/>
    <tableColumn id="8" xr3:uid="{00000000-0010-0000-2600-000008000000}" name="Especificar: Fondo / Programa" dataDxfId="200" totalsRowDxfId="199" dataCellStyle="Millares"/>
    <tableColumn id="14" xr3:uid="{00000000-0010-0000-2600-00000E000000}" name="No. de Cuenta bancaria" dataDxfId="198" totalsRowDxfId="197" dataCellStyle="Millares"/>
    <tableColumn id="12" xr3:uid="{00000000-0010-0000-2600-00000C000000}" name="Tipo de Adjudicación" dataDxfId="196" totalsRowDxfId="195" dataCellStyle="Millares"/>
    <tableColumn id="16" xr3:uid="{00000000-0010-0000-2600-000010000000}" name="Fecha de Firma de Contrato " dataDxfId="194" totalsRowDxfId="193" dataCellStyle="Millares"/>
    <tableColumn id="17" xr3:uid="{00000000-0010-0000-2600-000011000000}" name="Importe del Contrato _x000a_(A)" dataDxfId="192" totalsRowDxfId="191" dataCellStyle="Millares"/>
    <tableColumn id="1" xr3:uid="{00000000-0010-0000-2600-000001000000}" name="Proveedor(es)" dataDxfId="190" totalsRowDxfId="189" dataCellStyle="Millares"/>
    <tableColumn id="6" xr3:uid="{00000000-0010-0000-2600-000006000000}" name="Importe pagado por mano de obra _x000a_(B)" dataDxfId="188" totalsRowDxfId="187" dataCellStyle="Millares"/>
    <tableColumn id="28" xr3:uid="{00000000-0010-0000-2600-00001C000000}" name="Inicio" dataDxfId="186" totalsRowDxfId="185" dataCellStyle="Millares"/>
    <tableColumn id="32" xr3:uid="{00000000-0010-0000-2600-000020000000}" name="Término" dataDxfId="184" totalsRowDxfId="183" dataCellStyle="Millares"/>
    <tableColumn id="33" xr3:uid="{00000000-0010-0000-2600-000021000000}" name="Importe total pagado_x000a_(A+B)" dataDxfId="182" totalsRowDxfId="181" dataCellStyle="Millares"/>
    <tableColumn id="3" xr3:uid="{00000000-0010-0000-2600-000003000000}" name="Cuenta de Registro Contable" dataDxfId="180" totalsRowDxfId="179" dataCellStyle="Millares"/>
    <tableColumn id="34" xr3:uid="{00000000-0010-0000-2600-000022000000}" name="Nombre de Cuenta de Registro Contable" dataDxfId="178" totalsRowDxfId="177"/>
    <tableColumn id="2" xr3:uid="{00000000-0010-0000-2600-000002000000}" name="Situación Física de la obra" dataDxfId="176" totalsRowDxfId="175" dataCellStyle="Millare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Anexo0123" displayName="tabAnexo0123" ref="A9:J32" totalsRowCount="1" headerRowDxfId="793">
  <autoFilter ref="A9:J31" xr:uid="{00000000-0009-0000-0100-000002000000}"/>
  <tableColumns count="10">
    <tableColumn id="3" xr3:uid="{00000000-0010-0000-0200-000003000000}" name="Número de cuenta contable" totalsRowFunction="count" dataDxfId="792" totalsRowDxfId="791"/>
    <tableColumn id="14" xr3:uid="{00000000-0010-0000-0200-00000E000000}" name="Nombre de cuenta contable" dataDxfId="790" totalsRowDxfId="789"/>
    <tableColumn id="4" xr3:uid="{00000000-0010-0000-0200-000004000000}" name="Fecha" dataDxfId="788" totalsRowDxfId="787" dataCellStyle="Millares"/>
    <tableColumn id="2" xr3:uid="{00000000-0010-0000-0200-000002000000}" name="Póliza" dataDxfId="786" totalsRowDxfId="785"/>
    <tableColumn id="5" xr3:uid="{00000000-0010-0000-0200-000005000000}" name="Concepto" dataDxfId="784" totalsRowDxfId="783"/>
    <tableColumn id="1" xr3:uid="{00000000-0010-0000-0200-000001000000}" name="Saldo al 31/12/2024" totalsRowFunction="sum" dataDxfId="782" totalsRowDxfId="781" dataCellStyle="Millares"/>
    <tableColumn id="8" xr3:uid="{00000000-0010-0000-0200-000008000000}" name="Deudor_x000a_(En su caso)" dataDxfId="780" totalsRowDxfId="779" dataCellStyle="Millares"/>
    <tableColumn id="10" xr3:uid="{00000000-0010-0000-0200-00000A000000}" name="Fuente de Financiamiento_x000a_(De acuerdo al Clasificador)" dataDxfId="778" totalsRowDxfId="777"/>
    <tableColumn id="11" xr3:uid="{00000000-0010-0000-0200-00000B000000}" name="Descripción / Comentarios_x000a_(Motivo u origen del registro)" dataDxfId="776" totalsRowDxfId="775"/>
    <tableColumn id="12" xr3:uid="{00000000-0010-0000-0200-00000C000000}" name="Fecha de cobro o recepción de los bienes o servicios_x000a_(En su caso)" dataDxfId="774" totalsRowDxfId="773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Anexo0111" displayName="tabAnexo0111" ref="A10:I33" totalsRowCount="1" headerRowDxfId="772">
  <autoFilter ref="A10:I32" xr:uid="{00000000-0009-0000-0100-00000A000000}"/>
  <tableColumns count="9">
    <tableColumn id="3" xr3:uid="{00000000-0010-0000-0300-000003000000}" name="Número de Cuenta" totalsRowFunction="count" dataDxfId="771" totalsRowDxfId="770"/>
    <tableColumn id="14" xr3:uid="{00000000-0010-0000-0300-00000E000000}" name="Nombre de cuenta contable" dataDxfId="769"/>
    <tableColumn id="15" xr3:uid="{00000000-0010-0000-0300-00000F000000}" name="Fecha de Registro de la Póliza" dataDxfId="768"/>
    <tableColumn id="16" xr3:uid="{00000000-0010-0000-0300-000010000000}" name="Número de Póliza" dataDxfId="767"/>
    <tableColumn id="4" xr3:uid="{00000000-0010-0000-0300-000004000000}" name="Saldo Contable al 31/12/2024" totalsRowFunction="sum" dataDxfId="766" totalsRowDxfId="765" dataCellStyle="Millares"/>
    <tableColumn id="5" xr3:uid="{00000000-0010-0000-0300-000005000000}" name="Institución Bancaria" dataDxfId="764"/>
    <tableColumn id="8" xr3:uid="{00000000-0010-0000-0300-000008000000}" name="Objeto de la Inversión" dataDxfId="763" totalsRowDxfId="762" dataCellStyle="Millares"/>
    <tableColumn id="9" xr3:uid="{00000000-0010-0000-0300-000009000000}" name="Fecha de Firma del Contrato" dataDxfId="761"/>
    <tableColumn id="10" xr3:uid="{00000000-0010-0000-0300-00000A000000}" name="Saldo estado cta al 31/12/2024" totalsRowFunction="sum" dataDxfId="760" totalsRowDxfId="759" dataCellStyle="Millares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Anexo01117" displayName="tabAnexo01117" ref="A10:K33" totalsRowCount="1" headerRowDxfId="758">
  <autoFilter ref="A10:K32" xr:uid="{00000000-0009-0000-0100-000006000000}"/>
  <tableColumns count="11">
    <tableColumn id="3" xr3:uid="{00000000-0010-0000-0400-000003000000}" name="Número de Cuenta" totalsRowFunction="count" dataDxfId="757"/>
    <tableColumn id="14" xr3:uid="{00000000-0010-0000-0400-00000E000000}" name="Nombre de cuenta contable" dataDxfId="756"/>
    <tableColumn id="15" xr3:uid="{00000000-0010-0000-0400-00000F000000}" name="Fecha de Registro de la Póliza" dataDxfId="755"/>
    <tableColumn id="16" xr3:uid="{00000000-0010-0000-0400-000010000000}" name="Número de Póliza" dataDxfId="754"/>
    <tableColumn id="4" xr3:uid="{00000000-0010-0000-0400-000004000000}" name="Saldo Contable al 31/12/2024" totalsRowFunction="sum" dataDxfId="753" totalsRowDxfId="752" dataCellStyle="Millares"/>
    <tableColumn id="5" xr3:uid="{00000000-0010-0000-0400-000005000000}" name="Nombre del Fideicomitente" dataDxfId="751"/>
    <tableColumn id="6" xr3:uid="{00000000-0010-0000-0400-000006000000}" name="Nombre del Fiduciario" dataDxfId="750"/>
    <tableColumn id="7" xr3:uid="{00000000-0010-0000-0400-000007000000}" name="Nombre del Fideicomisario" dataDxfId="749"/>
    <tableColumn id="8" xr3:uid="{00000000-0010-0000-0400-000008000000}" name="Objeto del Fideicomiso" dataDxfId="748" totalsRowDxfId="747" dataCellStyle="Millares"/>
    <tableColumn id="9" xr3:uid="{00000000-0010-0000-0400-000009000000}" name="Fecha de Firma del Contrato" dataDxfId="746"/>
    <tableColumn id="10" xr3:uid="{00000000-0010-0000-0400-00000A000000}" name="Saldo estado cta al 31/12/2024" totalsRowFunction="sum" dataDxfId="745" totalsRowDxfId="744" dataCellStyle="Millares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Anexo01234" displayName="tabAnexo01234" ref="A9:H28" totalsRowCount="1" headerRowDxfId="743">
  <autoFilter ref="A9:H27" xr:uid="{00000000-0009-0000-0100-000003000000}"/>
  <tableColumns count="8">
    <tableColumn id="3" xr3:uid="{00000000-0010-0000-0500-000003000000}" name="Número de cuenta contable" totalsRowFunction="count" dataDxfId="742" totalsRowDxfId="741"/>
    <tableColumn id="14" xr3:uid="{00000000-0010-0000-0500-00000E000000}" name="Nombre de cuenta contable" dataDxfId="740" totalsRowDxfId="739"/>
    <tableColumn id="4" xr3:uid="{00000000-0010-0000-0500-000004000000}" name="Fecha" dataDxfId="738" totalsRowDxfId="737" dataCellStyle="Millares"/>
    <tableColumn id="2" xr3:uid="{00000000-0010-0000-0500-000002000000}" name="Póliza" dataDxfId="736" totalsRowDxfId="735"/>
    <tableColumn id="5" xr3:uid="{00000000-0010-0000-0500-000005000000}" name="Concepto" dataDxfId="734" totalsRowDxfId="733"/>
    <tableColumn id="1" xr3:uid="{00000000-0010-0000-0500-000001000000}" name="Importe al 31/12/2024" totalsRowFunction="sum" dataDxfId="732" totalsRowDxfId="731" dataCellStyle="Millares"/>
    <tableColumn id="10" xr3:uid="{00000000-0010-0000-0500-00000A000000}" name="Fuente de Financiamiento_x000a_(De acuerdo al Clasificador)" dataDxfId="730" totalsRowDxfId="729"/>
    <tableColumn id="11" xr3:uid="{00000000-0010-0000-0500-00000B000000}" name="Proveedor" dataDxfId="728" totalsRowDxfId="727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Anexo012345" displayName="tabAnexo012345" ref="A9:I28" totalsRowCount="1" headerRowDxfId="726">
  <autoFilter ref="A9:I27" xr:uid="{00000000-0009-0000-0100-000004000000}"/>
  <tableColumns count="9">
    <tableColumn id="3" xr3:uid="{00000000-0010-0000-0600-000003000000}" name="Número de cuenta contable" totalsRowFunction="count" dataDxfId="725" totalsRowDxfId="724"/>
    <tableColumn id="14" xr3:uid="{00000000-0010-0000-0600-00000E000000}" name="Nombre de cuenta contable" dataDxfId="723" totalsRowDxfId="722"/>
    <tableColumn id="4" xr3:uid="{00000000-0010-0000-0600-000004000000}" name="Fecha" dataDxfId="721" totalsRowDxfId="720" dataCellStyle="Millares"/>
    <tableColumn id="2" xr3:uid="{00000000-0010-0000-0600-000002000000}" name="Póliza" dataDxfId="719" totalsRowDxfId="718"/>
    <tableColumn id="5" xr3:uid="{00000000-0010-0000-0600-000005000000}" name="Concepto" dataDxfId="717" totalsRowDxfId="716"/>
    <tableColumn id="1" xr3:uid="{00000000-0010-0000-0600-000001000000}" name="Importe al 31/12/2024" totalsRowFunction="sum" dataDxfId="715" totalsRowDxfId="714" dataCellStyle="Millares"/>
    <tableColumn id="10" xr3:uid="{00000000-0010-0000-0600-00000A000000}" name="Fuente de Financiamiento_x000a_(De acuerdo al Clasificador)" dataDxfId="713" totalsRowDxfId="712"/>
    <tableColumn id="6" xr3:uid="{00000000-0010-0000-0600-000006000000}" name="Proveedor" dataDxfId="711" totalsRowDxfId="710"/>
    <tableColumn id="11" xr3:uid="{00000000-0010-0000-0600-00000B000000}" name="Motivo de la Baja" dataDxfId="709" totalsRowDxfId="708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Anexo02312" displayName="tabAnexo02312" ref="A10:M35" totalsRowCount="1" headerRowDxfId="707">
  <autoFilter ref="A10:M34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700-000003000000}" name="Fecha de Póliza" totalsRowFunction="count" dataDxfId="706" totalsRowDxfId="705"/>
    <tableColumn id="4" xr3:uid="{00000000-0010-0000-0700-000004000000}" name="Número de Póliza" dataDxfId="704" totalsRowDxfId="703"/>
    <tableColumn id="11" xr3:uid="{00000000-0010-0000-0700-00000B000000}" name="Tipo" dataDxfId="702" totalsRowDxfId="701"/>
    <tableColumn id="5" xr3:uid="{00000000-0010-0000-0700-000005000000}" name="Identificador/Referencia/Clave" dataDxfId="700"/>
    <tableColumn id="6" xr3:uid="{00000000-0010-0000-0700-000006000000}" name="Concepto/Descripción" dataDxfId="699"/>
    <tableColumn id="15" xr3:uid="{00000000-0010-0000-0700-00000F000000}" name="Nombre" dataDxfId="698" totalsRowDxfId="697" dataCellStyle="Millares"/>
    <tableColumn id="21" xr3:uid="{00000000-0010-0000-0700-000015000000}" name="Saldo (al 31/dic/2024)" totalsRowFunction="sum" dataDxfId="696" totalsRowDxfId="695"/>
    <tableColumn id="22" xr3:uid="{00000000-0010-0000-0700-000016000000}" name="Periodo de Pago" dataDxfId="694" totalsRowDxfId="693" dataCellStyle="Millares"/>
    <tableColumn id="9" xr3:uid="{00000000-0010-0000-0700-000009000000}" name="Importe" totalsRowFunction="sum" dataDxfId="692" totalsRowDxfId="691" dataCellStyle="Moneda"/>
    <tableColumn id="10" xr3:uid="{00000000-0010-0000-0700-00000A000000}" name="Fecha" dataDxfId="690"/>
    <tableColumn id="13" xr3:uid="{00000000-0010-0000-0700-00000D000000}" name="Situación Jurídica" dataDxfId="689"/>
    <tableColumn id="14" xr3:uid="{00000000-0010-0000-0700-00000E000000}" name="Fuente de Financiamiento" dataDxfId="688"/>
    <tableColumn id="12" xr3:uid="{00000000-0010-0000-0700-00000C000000}" name="Descripción" dataDxfId="687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8000000}" name="tabAnexo0231217" displayName="tabAnexo0231217" ref="A10:M35" totalsRowCount="1" headerRowDxfId="686">
  <autoFilter ref="A10:M34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3" xr3:uid="{00000000-0010-0000-0800-000003000000}" name="Fecha de Póliza" totalsRowFunction="count" dataDxfId="685" totalsRowDxfId="684"/>
    <tableColumn id="4" xr3:uid="{00000000-0010-0000-0800-000004000000}" name="Número de Póliza" dataDxfId="683" totalsRowDxfId="682"/>
    <tableColumn id="11" xr3:uid="{00000000-0010-0000-0800-00000B000000}" name="Tipo" dataDxfId="681" totalsRowDxfId="680"/>
    <tableColumn id="5" xr3:uid="{00000000-0010-0000-0800-000005000000}" name="Identificador/Referencia/Clave" dataDxfId="679"/>
    <tableColumn id="6" xr3:uid="{00000000-0010-0000-0800-000006000000}" name="Concepto/Descripción" dataDxfId="678"/>
    <tableColumn id="15" xr3:uid="{00000000-0010-0000-0800-00000F000000}" name="Nombre" dataDxfId="677" totalsRowDxfId="676" dataCellStyle="Millares"/>
    <tableColumn id="21" xr3:uid="{00000000-0010-0000-0800-000015000000}" name="Saldo (al 31/dic/2024)" totalsRowFunction="sum" dataDxfId="675" totalsRowDxfId="674"/>
    <tableColumn id="22" xr3:uid="{00000000-0010-0000-0800-000016000000}" name="Periodo de Pago" dataDxfId="673" totalsRowDxfId="672" dataCellStyle="Millares"/>
    <tableColumn id="9" xr3:uid="{00000000-0010-0000-0800-000009000000}" name="Importe" totalsRowFunction="sum" dataDxfId="671" totalsRowDxfId="670" dataCellStyle="Moneda"/>
    <tableColumn id="10" xr3:uid="{00000000-0010-0000-0800-00000A000000}" name="Fecha" dataDxfId="669"/>
    <tableColumn id="13" xr3:uid="{00000000-0010-0000-0800-00000D000000}" name="Situación Jurídica" dataDxfId="668"/>
    <tableColumn id="14" xr3:uid="{00000000-0010-0000-0800-00000E000000}" name="Fuente de Financiamiento" dataDxfId="667"/>
    <tableColumn id="12" xr3:uid="{00000000-0010-0000-0800-00000C000000}" name="Descripción" dataDxfId="66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zoomScale="86" zoomScaleNormal="86" workbookViewId="0">
      <pane ySplit="10" topLeftCell="A17" activePane="bottomLeft" state="frozen"/>
      <selection activeCell="K4" sqref="K4"/>
      <selection pane="bottomLeft" activeCell="H38" sqref="H38"/>
    </sheetView>
  </sheetViews>
  <sheetFormatPr baseColWidth="10" defaultRowHeight="15" x14ac:dyDescent="0.25"/>
  <cols>
    <col min="1" max="1" width="19.5703125" customWidth="1"/>
    <col min="2" max="2" width="20" customWidth="1"/>
    <col min="3" max="4" width="13.42578125" customWidth="1"/>
    <col min="5" max="5" width="15" customWidth="1"/>
    <col min="6" max="6" width="18.85546875" customWidth="1"/>
    <col min="7" max="7" width="11.140625" customWidth="1"/>
    <col min="8" max="8" width="13.7109375" customWidth="1"/>
    <col min="9" max="9" width="11.140625" customWidth="1"/>
    <col min="10" max="10" width="31.28515625" customWidth="1"/>
    <col min="11" max="11" width="24.42578125" customWidth="1"/>
    <col min="12" max="12" width="13.85546875" customWidth="1"/>
    <col min="13" max="13" width="16.5703125" customWidth="1"/>
  </cols>
  <sheetData>
    <row r="1" spans="1:13" s="94" customFormat="1" x14ac:dyDescent="0.25">
      <c r="A1" s="123" t="s">
        <v>11</v>
      </c>
      <c r="B1" s="124"/>
      <c r="C1" s="249"/>
      <c r="D1" s="249"/>
      <c r="E1" s="249"/>
      <c r="F1" s="249"/>
      <c r="G1" s="249"/>
      <c r="H1" s="249"/>
      <c r="I1" s="249"/>
    </row>
    <row r="2" spans="1:13" s="94" customFormat="1" x14ac:dyDescent="0.25">
      <c r="A2" s="125" t="s">
        <v>12</v>
      </c>
      <c r="B2" s="126"/>
      <c r="C2" s="256"/>
      <c r="D2" s="256"/>
      <c r="E2" s="256"/>
      <c r="F2" s="256"/>
      <c r="G2" s="256"/>
      <c r="H2" s="256"/>
      <c r="I2" s="256"/>
    </row>
    <row r="3" spans="1:13" s="94" customFormat="1" x14ac:dyDescent="0.25">
      <c r="A3" s="125" t="s">
        <v>296</v>
      </c>
      <c r="B3" s="126"/>
      <c r="C3" s="256"/>
      <c r="D3" s="256"/>
      <c r="E3" s="256"/>
      <c r="F3" s="256"/>
      <c r="G3" s="256"/>
      <c r="H3" s="256"/>
      <c r="I3" s="256"/>
    </row>
    <row r="4" spans="1:13" s="94" customFormat="1" x14ac:dyDescent="0.25">
      <c r="A4" s="125" t="s">
        <v>158</v>
      </c>
      <c r="B4" s="126"/>
      <c r="C4" s="256"/>
      <c r="D4" s="256"/>
      <c r="E4" s="256"/>
      <c r="F4" s="256"/>
      <c r="G4" s="256"/>
      <c r="H4" s="256"/>
      <c r="I4" s="256"/>
    </row>
    <row r="5" spans="1:13" s="94" customFormat="1" x14ac:dyDescent="0.25">
      <c r="A5" s="130" t="s">
        <v>148</v>
      </c>
      <c r="B5" s="131"/>
      <c r="C5" s="132" t="s">
        <v>461</v>
      </c>
      <c r="D5" s="132"/>
      <c r="E5" s="131"/>
      <c r="F5" s="131"/>
      <c r="G5" s="131"/>
      <c r="H5" s="131"/>
      <c r="I5" s="131"/>
    </row>
    <row r="6" spans="1:13" x14ac:dyDescent="0.25">
      <c r="A6" s="253" t="s">
        <v>8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3" x14ac:dyDescent="0.25">
      <c r="A7" s="253" t="s">
        <v>9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1:13" x14ac:dyDescent="0.25">
      <c r="A8" s="254" t="s">
        <v>10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</row>
    <row r="9" spans="1:13" x14ac:dyDescent="0.25">
      <c r="A9" s="250" t="s">
        <v>5</v>
      </c>
      <c r="B9" s="251"/>
      <c r="C9" s="251"/>
      <c r="D9" s="252"/>
      <c r="E9" s="257" t="s">
        <v>0</v>
      </c>
      <c r="F9" s="257"/>
      <c r="G9" s="257"/>
      <c r="H9" s="257"/>
      <c r="I9" s="257"/>
      <c r="J9" s="257"/>
      <c r="K9" s="257" t="s">
        <v>2</v>
      </c>
      <c r="L9" s="257"/>
      <c r="M9" s="257"/>
    </row>
    <row r="10" spans="1:13" s="103" customFormat="1" ht="42" customHeight="1" x14ac:dyDescent="0.2">
      <c r="A10" s="104" t="s">
        <v>423</v>
      </c>
      <c r="B10" s="104" t="s">
        <v>424</v>
      </c>
      <c r="C10" s="105" t="s">
        <v>462</v>
      </c>
      <c r="D10" s="104" t="s">
        <v>463</v>
      </c>
      <c r="E10" s="104" t="s">
        <v>297</v>
      </c>
      <c r="F10" s="104" t="s">
        <v>40</v>
      </c>
      <c r="G10" s="104" t="s">
        <v>41</v>
      </c>
      <c r="H10" s="104" t="s">
        <v>464</v>
      </c>
      <c r="I10" s="104" t="s">
        <v>1</v>
      </c>
      <c r="J10" s="105" t="s">
        <v>425</v>
      </c>
      <c r="K10" s="104" t="s">
        <v>29</v>
      </c>
      <c r="L10" s="104" t="s">
        <v>174</v>
      </c>
      <c r="M10" s="106" t="s">
        <v>6</v>
      </c>
    </row>
    <row r="11" spans="1:13" x14ac:dyDescent="0.25">
      <c r="A11" s="9"/>
      <c r="B11" s="9"/>
      <c r="C11" s="10"/>
      <c r="D11" s="10"/>
      <c r="E11" s="9"/>
      <c r="F11" s="9"/>
      <c r="G11" s="11"/>
      <c r="H11" s="10"/>
      <c r="I11" s="11"/>
      <c r="J11" s="9"/>
      <c r="K11" s="9"/>
      <c r="L11" s="9"/>
      <c r="M11" s="9"/>
    </row>
    <row r="12" spans="1:13" x14ac:dyDescent="0.25">
      <c r="A12" s="9"/>
      <c r="B12" s="9"/>
      <c r="C12" s="10"/>
      <c r="D12" s="10"/>
      <c r="E12" s="9"/>
      <c r="F12" s="9"/>
      <c r="G12" s="11"/>
      <c r="H12" s="10"/>
      <c r="I12" s="9"/>
      <c r="J12" s="9"/>
      <c r="K12" s="9"/>
      <c r="L12" s="9"/>
      <c r="M12" s="9"/>
    </row>
    <row r="13" spans="1:13" x14ac:dyDescent="0.25">
      <c r="A13" s="9"/>
      <c r="B13" s="9"/>
      <c r="C13" s="10"/>
      <c r="D13" s="10"/>
      <c r="E13" s="9"/>
      <c r="F13" s="9"/>
      <c r="G13" s="9"/>
      <c r="H13" s="10"/>
      <c r="I13" s="9"/>
      <c r="J13" s="9"/>
      <c r="K13" s="9"/>
      <c r="L13" s="9"/>
      <c r="M13" s="9"/>
    </row>
    <row r="14" spans="1:13" x14ac:dyDescent="0.25">
      <c r="A14" s="9"/>
      <c r="B14" s="9"/>
      <c r="C14" s="10"/>
      <c r="D14" s="10"/>
      <c r="E14" s="9"/>
      <c r="F14" s="9"/>
      <c r="G14" s="9"/>
      <c r="H14" s="10"/>
      <c r="I14" s="9"/>
      <c r="J14" s="9"/>
      <c r="K14" s="9"/>
      <c r="L14" s="9"/>
      <c r="M14" s="9"/>
    </row>
    <row r="15" spans="1:13" x14ac:dyDescent="0.25">
      <c r="A15" s="9"/>
      <c r="B15" s="9"/>
      <c r="C15" s="10"/>
      <c r="D15" s="10"/>
      <c r="E15" s="9"/>
      <c r="F15" s="9"/>
      <c r="G15" s="9"/>
      <c r="H15" s="10"/>
      <c r="I15" s="9"/>
      <c r="J15" s="9"/>
      <c r="K15" s="9"/>
      <c r="L15" s="9"/>
      <c r="M15" s="9"/>
    </row>
    <row r="16" spans="1:13" x14ac:dyDescent="0.25">
      <c r="A16" s="9"/>
      <c r="B16" s="9"/>
      <c r="C16" s="10"/>
      <c r="D16" s="10"/>
      <c r="E16" s="9"/>
      <c r="F16" s="9"/>
      <c r="G16" s="9"/>
      <c r="H16" s="10"/>
      <c r="I16" s="9"/>
      <c r="J16" s="9"/>
      <c r="K16" s="9"/>
      <c r="L16" s="9"/>
      <c r="M16" s="9"/>
    </row>
    <row r="17" spans="1:13" x14ac:dyDescent="0.25">
      <c r="A17" s="9"/>
      <c r="B17" s="9"/>
      <c r="C17" s="10"/>
      <c r="D17" s="10"/>
      <c r="E17" s="9"/>
      <c r="F17" s="9"/>
      <c r="G17" s="9"/>
      <c r="H17" s="10"/>
      <c r="I17" s="9"/>
      <c r="J17" s="9"/>
      <c r="K17" s="9"/>
      <c r="L17" s="9"/>
      <c r="M17" s="9"/>
    </row>
    <row r="18" spans="1:13" x14ac:dyDescent="0.25">
      <c r="A18" s="9"/>
      <c r="B18" s="9"/>
      <c r="C18" s="10"/>
      <c r="D18" s="10"/>
      <c r="E18" s="9"/>
      <c r="F18" s="9"/>
      <c r="G18" s="9"/>
      <c r="H18" s="10"/>
      <c r="I18" s="9"/>
      <c r="J18" s="9"/>
      <c r="K18" s="9"/>
      <c r="L18" s="9"/>
      <c r="M18" s="9"/>
    </row>
    <row r="19" spans="1:13" x14ac:dyDescent="0.25">
      <c r="A19" s="9"/>
      <c r="B19" s="9"/>
      <c r="C19" s="10"/>
      <c r="D19" s="10"/>
      <c r="E19" s="9"/>
      <c r="F19" s="9"/>
      <c r="G19" s="9"/>
      <c r="H19" s="10"/>
      <c r="I19" s="9"/>
      <c r="J19" s="9"/>
      <c r="K19" s="9"/>
      <c r="L19" s="9"/>
      <c r="M19" s="9"/>
    </row>
    <row r="20" spans="1:13" x14ac:dyDescent="0.25">
      <c r="A20" s="9"/>
      <c r="B20" s="9"/>
      <c r="C20" s="10"/>
      <c r="D20" s="10"/>
      <c r="E20" s="9"/>
      <c r="F20" s="9"/>
      <c r="G20" s="9"/>
      <c r="H20" s="10"/>
      <c r="I20" s="9"/>
      <c r="J20" s="9"/>
      <c r="K20" s="9"/>
      <c r="L20" s="9"/>
      <c r="M20" s="9"/>
    </row>
    <row r="21" spans="1:13" x14ac:dyDescent="0.25">
      <c r="A21" s="9"/>
      <c r="B21" s="9"/>
      <c r="C21" s="10"/>
      <c r="D21" s="10"/>
      <c r="E21" s="9"/>
      <c r="F21" s="9"/>
      <c r="G21" s="9"/>
      <c r="H21" s="10"/>
      <c r="I21" s="9"/>
      <c r="J21" s="9"/>
      <c r="K21" s="9"/>
      <c r="L21" s="9"/>
      <c r="M21" s="9"/>
    </row>
    <row r="22" spans="1:13" x14ac:dyDescent="0.25">
      <c r="A22" s="9"/>
      <c r="B22" s="9"/>
      <c r="C22" s="10"/>
      <c r="D22" s="10"/>
      <c r="E22" s="9"/>
      <c r="F22" s="9"/>
      <c r="G22" s="9"/>
      <c r="H22" s="10"/>
      <c r="I22" s="9"/>
      <c r="J22" s="9"/>
      <c r="K22" s="9"/>
      <c r="L22" s="9"/>
      <c r="M22" s="9"/>
    </row>
    <row r="23" spans="1:13" x14ac:dyDescent="0.25">
      <c r="A23" s="18"/>
      <c r="B23" s="18"/>
      <c r="C23" s="20"/>
      <c r="D23" s="20"/>
      <c r="E23" s="18"/>
      <c r="F23" s="18"/>
      <c r="G23" s="18"/>
      <c r="H23" s="20"/>
      <c r="I23" s="18"/>
      <c r="J23" s="18"/>
      <c r="K23" s="18"/>
      <c r="L23" s="18"/>
      <c r="M23" s="18"/>
    </row>
    <row r="24" spans="1:13" x14ac:dyDescent="0.25">
      <c r="A24" s="18"/>
      <c r="B24" s="18"/>
      <c r="C24" s="20"/>
      <c r="D24" s="20"/>
      <c r="E24" s="18"/>
      <c r="F24" s="18"/>
      <c r="G24" s="18"/>
      <c r="H24" s="20"/>
      <c r="I24" s="18"/>
      <c r="J24" s="18"/>
      <c r="K24" s="18"/>
      <c r="L24" s="18"/>
      <c r="M24" s="18"/>
    </row>
    <row r="25" spans="1:13" x14ac:dyDescent="0.25">
      <c r="A25" s="18"/>
      <c r="B25" s="18"/>
      <c r="C25" s="20"/>
      <c r="D25" s="20"/>
      <c r="E25" s="18"/>
      <c r="F25" s="18"/>
      <c r="G25" s="18"/>
      <c r="H25" s="20"/>
      <c r="I25" s="18"/>
      <c r="J25" s="18"/>
      <c r="K25" s="18"/>
      <c r="L25" s="18"/>
      <c r="M25" s="18"/>
    </row>
    <row r="26" spans="1:13" x14ac:dyDescent="0.25">
      <c r="A26" s="18"/>
      <c r="B26" s="18"/>
      <c r="C26" s="20"/>
      <c r="D26" s="20"/>
      <c r="E26" s="18"/>
      <c r="F26" s="18"/>
      <c r="G26" s="18"/>
      <c r="H26" s="20"/>
      <c r="I26" s="18"/>
      <c r="J26" s="18"/>
      <c r="K26" s="18"/>
      <c r="L26" s="18"/>
      <c r="M26" s="18"/>
    </row>
    <row r="27" spans="1:13" x14ac:dyDescent="0.25">
      <c r="A27" s="18"/>
      <c r="B27" s="18"/>
      <c r="C27" s="20"/>
      <c r="D27" s="20"/>
      <c r="E27" s="18"/>
      <c r="F27" s="18"/>
      <c r="G27" s="18"/>
      <c r="H27" s="20"/>
      <c r="I27" s="18"/>
      <c r="J27" s="18"/>
      <c r="K27" s="18"/>
      <c r="L27" s="18"/>
      <c r="M27" s="18"/>
    </row>
    <row r="28" spans="1:13" x14ac:dyDescent="0.25">
      <c r="A28" s="18"/>
      <c r="B28" s="18"/>
      <c r="C28" s="20"/>
      <c r="D28" s="20"/>
      <c r="E28" s="18"/>
      <c r="F28" s="18"/>
      <c r="G28" s="18"/>
      <c r="H28" s="20"/>
      <c r="I28" s="18"/>
      <c r="J28" s="18"/>
      <c r="K28" s="18"/>
      <c r="L28" s="18"/>
      <c r="M28" s="18"/>
    </row>
    <row r="29" spans="1:13" x14ac:dyDescent="0.25">
      <c r="A29" s="18"/>
      <c r="B29" s="18"/>
      <c r="C29" s="20"/>
      <c r="D29" s="20"/>
      <c r="E29" s="18"/>
      <c r="F29" s="18"/>
      <c r="G29" s="18"/>
      <c r="H29" s="20"/>
      <c r="I29" s="18"/>
      <c r="J29" s="18"/>
      <c r="K29" s="18"/>
      <c r="L29" s="18"/>
      <c r="M29" s="18"/>
    </row>
    <row r="30" spans="1:13" x14ac:dyDescent="0.25">
      <c r="A30" s="18"/>
      <c r="B30" s="18"/>
      <c r="C30" s="20"/>
      <c r="D30" s="20"/>
      <c r="E30" s="18"/>
      <c r="F30" s="18"/>
      <c r="G30" s="18"/>
      <c r="H30" s="20"/>
      <c r="I30" s="18"/>
      <c r="J30" s="18"/>
      <c r="K30" s="18"/>
      <c r="L30" s="18"/>
      <c r="M30" s="18"/>
    </row>
    <row r="31" spans="1:13" x14ac:dyDescent="0.25">
      <c r="A31" s="18"/>
      <c r="B31" s="18"/>
      <c r="C31" s="20"/>
      <c r="D31" s="20"/>
      <c r="E31" s="18"/>
      <c r="F31" s="18"/>
      <c r="G31" s="18"/>
      <c r="H31" s="20"/>
      <c r="I31" s="18"/>
      <c r="J31" s="18"/>
      <c r="K31" s="18"/>
      <c r="L31" s="18"/>
      <c r="M31" s="18"/>
    </row>
    <row r="32" spans="1:13" x14ac:dyDescent="0.25">
      <c r="A32" s="18"/>
      <c r="B32" s="18"/>
      <c r="C32" s="20"/>
      <c r="D32" s="20"/>
      <c r="E32" s="18"/>
      <c r="F32" s="18"/>
      <c r="G32" s="18"/>
      <c r="H32" s="20"/>
      <c r="I32" s="18"/>
      <c r="J32" s="18"/>
      <c r="K32" s="18"/>
      <c r="L32" s="18"/>
      <c r="M32" s="18"/>
    </row>
    <row r="33" spans="1:12" x14ac:dyDescent="0.25">
      <c r="A33">
        <f>SUBTOTAL(103,tabAnexo01[Número de subcuenta contable
 (hasta seis dígitos)])</f>
        <v>0</v>
      </c>
      <c r="C33" s="5">
        <f>SUBTOTAL(109,tabAnexo01[Saldo al 01/01/2024])</f>
        <v>0</v>
      </c>
      <c r="D33" s="5">
        <f>SUBTOTAL(109,tabAnexo01[Saldo al 31/12/2024])</f>
        <v>0</v>
      </c>
      <c r="H33" s="5">
        <f>SUBTOTAL(109,tabAnexo01[Saldo 
(al 31/12/2024)])</f>
        <v>0</v>
      </c>
    </row>
    <row r="45" spans="1:12" x14ac:dyDescent="0.25">
      <c r="A45" s="1" t="s">
        <v>17</v>
      </c>
      <c r="B45" t="s">
        <v>18</v>
      </c>
    </row>
    <row r="46" spans="1:12" x14ac:dyDescent="0.25">
      <c r="B46" s="255" t="s">
        <v>426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</row>
    <row r="47" spans="1:12" x14ac:dyDescent="0.25"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</row>
    <row r="48" spans="1:12" x14ac:dyDescent="0.25">
      <c r="B48" t="s">
        <v>16</v>
      </c>
    </row>
  </sheetData>
  <mergeCells count="11">
    <mergeCell ref="C1:I1"/>
    <mergeCell ref="A9:D9"/>
    <mergeCell ref="A7:M7"/>
    <mergeCell ref="A8:M8"/>
    <mergeCell ref="B46:L47"/>
    <mergeCell ref="C2:I2"/>
    <mergeCell ref="C3:I3"/>
    <mergeCell ref="E9:J9"/>
    <mergeCell ref="K9:M9"/>
    <mergeCell ref="A6:M6"/>
    <mergeCell ref="C4:I4"/>
  </mergeCells>
  <printOptions horizontalCentered="1"/>
  <pageMargins left="0.51181102362204722" right="0.51181102362204722" top="0.74803149606299213" bottom="0.74803149606299213" header="0.31496062992125984" footer="0.31496062992125984"/>
  <pageSetup scale="57" fitToHeight="0" orientation="landscape" horizontalDpi="1200" verticalDpi="1200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7"/>
  <sheetViews>
    <sheetView zoomScaleNormal="100" workbookViewId="0">
      <selection activeCell="L2" sqref="L2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6" width="38.425781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1" width="15.140625" customWidth="1"/>
  </cols>
  <sheetData>
    <row r="1" spans="1:13" x14ac:dyDescent="0.25">
      <c r="A1" s="133" t="s">
        <v>11</v>
      </c>
      <c r="B1" s="124"/>
      <c r="C1" s="261"/>
      <c r="D1" s="261"/>
      <c r="E1" s="261"/>
      <c r="F1" s="14"/>
      <c r="G1" s="14"/>
      <c r="H1" s="14"/>
      <c r="I1" s="14"/>
      <c r="J1" s="14"/>
      <c r="K1" s="14"/>
    </row>
    <row r="2" spans="1:13" x14ac:dyDescent="0.25">
      <c r="A2" s="134" t="s">
        <v>12</v>
      </c>
      <c r="B2" s="135"/>
      <c r="C2" s="262"/>
      <c r="D2" s="262"/>
      <c r="E2" s="262"/>
    </row>
    <row r="3" spans="1:13" x14ac:dyDescent="0.25">
      <c r="A3" s="136" t="s">
        <v>296</v>
      </c>
      <c r="B3" s="135"/>
      <c r="C3" s="262"/>
      <c r="D3" s="262"/>
      <c r="E3" s="262"/>
    </row>
    <row r="4" spans="1:13" x14ac:dyDescent="0.25">
      <c r="A4" s="136" t="s">
        <v>158</v>
      </c>
      <c r="B4" s="135"/>
      <c r="C4" s="262"/>
      <c r="D4" s="262"/>
      <c r="E4" s="262"/>
    </row>
    <row r="5" spans="1:13" x14ac:dyDescent="0.25">
      <c r="A5" s="136" t="s">
        <v>148</v>
      </c>
      <c r="B5" s="135"/>
      <c r="C5" s="127" t="s">
        <v>461</v>
      </c>
      <c r="D5" s="135"/>
      <c r="E5" s="135"/>
    </row>
    <row r="6" spans="1:13" x14ac:dyDescent="0.25">
      <c r="A6" s="253" t="s">
        <v>45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3" x14ac:dyDescent="0.25">
      <c r="A7" s="253" t="s">
        <v>51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1:13" x14ac:dyDescent="0.25">
      <c r="A8" s="254" t="s">
        <v>313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</row>
    <row r="9" spans="1:13" x14ac:dyDescent="0.25">
      <c r="A9" s="266" t="s">
        <v>317</v>
      </c>
      <c r="B9" s="267"/>
      <c r="C9" s="263" t="s">
        <v>26</v>
      </c>
      <c r="D9" s="259"/>
      <c r="E9" s="259"/>
      <c r="F9" s="263" t="s">
        <v>48</v>
      </c>
      <c r="G9" s="259"/>
      <c r="H9" s="259"/>
      <c r="I9" s="263" t="s">
        <v>52</v>
      </c>
      <c r="J9" s="259"/>
      <c r="K9" s="260"/>
      <c r="L9" s="259" t="s">
        <v>2</v>
      </c>
      <c r="M9" s="268"/>
    </row>
    <row r="10" spans="1:13" ht="45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468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3" t="s">
        <v>6</v>
      </c>
    </row>
    <row r="11" spans="1:13" x14ac:dyDescent="0.25">
      <c r="A11" s="19"/>
      <c r="B11" s="18"/>
      <c r="C11" s="18"/>
      <c r="D11" s="18"/>
      <c r="E11" s="18"/>
      <c r="F11" s="18"/>
      <c r="G11" s="20"/>
      <c r="H11" s="24"/>
      <c r="I11" s="20"/>
      <c r="J11" s="19"/>
      <c r="K11" s="18"/>
      <c r="L11" s="18"/>
      <c r="M11" s="18"/>
    </row>
    <row r="12" spans="1:13" x14ac:dyDescent="0.25">
      <c r="A12" s="18"/>
      <c r="B12" s="18"/>
      <c r="C12" s="18"/>
      <c r="D12" s="18"/>
      <c r="E12" s="18"/>
      <c r="F12" s="18"/>
      <c r="G12" s="20"/>
      <c r="H12" s="24"/>
      <c r="I12" s="20"/>
      <c r="J12" s="18"/>
      <c r="K12" s="18"/>
      <c r="L12" s="18"/>
      <c r="M12" s="18"/>
    </row>
    <row r="13" spans="1:13" x14ac:dyDescent="0.25">
      <c r="A13" s="18"/>
      <c r="B13" s="18"/>
      <c r="C13" s="18"/>
      <c r="D13" s="18"/>
      <c r="E13" s="18"/>
      <c r="F13" s="18"/>
      <c r="G13" s="20"/>
      <c r="H13" s="24"/>
      <c r="I13" s="20"/>
      <c r="J13" s="18"/>
      <c r="K13" s="18"/>
      <c r="L13" s="18"/>
      <c r="M13" s="18"/>
    </row>
    <row r="14" spans="1:13" x14ac:dyDescent="0.25">
      <c r="A14" s="18"/>
      <c r="B14" s="18"/>
      <c r="C14" s="18"/>
      <c r="D14" s="18"/>
      <c r="E14" s="18"/>
      <c r="F14" s="18"/>
      <c r="G14" s="20"/>
      <c r="H14" s="24"/>
      <c r="I14" s="20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20"/>
      <c r="H15" s="24"/>
      <c r="I15" s="20"/>
      <c r="J15" s="18"/>
      <c r="K15" s="18"/>
      <c r="L15" s="18"/>
      <c r="M15" s="18"/>
    </row>
    <row r="16" spans="1:13" x14ac:dyDescent="0.25">
      <c r="A16" s="18"/>
      <c r="B16" s="18"/>
      <c r="C16" s="18"/>
      <c r="D16" s="18"/>
      <c r="E16" s="18"/>
      <c r="F16" s="18"/>
      <c r="G16" s="20"/>
      <c r="H16" s="24"/>
      <c r="I16" s="20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20"/>
      <c r="H17" s="24"/>
      <c r="I17" s="20"/>
      <c r="J17" s="18"/>
      <c r="K17" s="18"/>
      <c r="L17" s="18"/>
      <c r="M17" s="18"/>
    </row>
    <row r="18" spans="1:13" x14ac:dyDescent="0.25">
      <c r="A18" s="18"/>
      <c r="B18" s="18"/>
      <c r="C18" s="18"/>
      <c r="D18" s="18"/>
      <c r="E18" s="18"/>
      <c r="F18" s="18"/>
      <c r="G18" s="20"/>
      <c r="H18" s="24"/>
      <c r="I18" s="20"/>
      <c r="J18" s="18"/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20"/>
      <c r="H19" s="24"/>
      <c r="I19" s="20"/>
      <c r="J19" s="18"/>
      <c r="K19" s="18"/>
      <c r="L19" s="18"/>
      <c r="M19" s="18"/>
    </row>
    <row r="20" spans="1:13" x14ac:dyDescent="0.25">
      <c r="A20" s="18"/>
      <c r="B20" s="18"/>
      <c r="C20" s="18"/>
      <c r="D20" s="18"/>
      <c r="E20" s="18"/>
      <c r="F20" s="18"/>
      <c r="G20" s="20"/>
      <c r="H20" s="24"/>
      <c r="I20" s="20"/>
      <c r="J20" s="18"/>
      <c r="K20" s="18"/>
      <c r="L20" s="18"/>
      <c r="M20" s="18"/>
    </row>
    <row r="21" spans="1:13" x14ac:dyDescent="0.25">
      <c r="A21" s="18"/>
      <c r="B21" s="18"/>
      <c r="C21" s="18"/>
      <c r="D21" s="18"/>
      <c r="E21" s="18"/>
      <c r="F21" s="18"/>
      <c r="G21" s="20"/>
      <c r="H21" s="24"/>
      <c r="I21" s="20"/>
      <c r="J21" s="18"/>
      <c r="K21" s="18"/>
      <c r="L21" s="18"/>
      <c r="M21" s="18"/>
    </row>
    <row r="22" spans="1:13" x14ac:dyDescent="0.25">
      <c r="A22" s="18"/>
      <c r="B22" s="18"/>
      <c r="C22" s="18"/>
      <c r="D22" s="18"/>
      <c r="E22" s="18"/>
      <c r="F22" s="18"/>
      <c r="G22" s="20"/>
      <c r="H22" s="24"/>
      <c r="I22" s="20"/>
      <c r="J22" s="18"/>
      <c r="K22" s="18"/>
      <c r="L22" s="18"/>
      <c r="M22" s="18"/>
    </row>
    <row r="23" spans="1:13" x14ac:dyDescent="0.25">
      <c r="A23" s="18"/>
      <c r="B23" s="18"/>
      <c r="C23" s="18"/>
      <c r="D23" s="18"/>
      <c r="E23" s="18"/>
      <c r="F23" s="18"/>
      <c r="G23" s="20"/>
      <c r="H23" s="24"/>
      <c r="I23" s="20"/>
      <c r="J23" s="18"/>
      <c r="K23" s="18"/>
      <c r="L23" s="18"/>
      <c r="M23" s="18"/>
    </row>
    <row r="24" spans="1:13" x14ac:dyDescent="0.25">
      <c r="A24" s="18"/>
      <c r="B24" s="18"/>
      <c r="C24" s="18"/>
      <c r="D24" s="18"/>
      <c r="E24" s="18"/>
      <c r="F24" s="18"/>
      <c r="G24" s="20"/>
      <c r="H24" s="24"/>
      <c r="I24" s="20"/>
      <c r="J24" s="18"/>
      <c r="K24" s="18"/>
      <c r="L24" s="18"/>
      <c r="M24" s="18"/>
    </row>
    <row r="25" spans="1:13" x14ac:dyDescent="0.25">
      <c r="A25" s="18"/>
      <c r="B25" s="18"/>
      <c r="C25" s="18"/>
      <c r="D25" s="18"/>
      <c r="E25" s="18"/>
      <c r="F25" s="18"/>
      <c r="G25" s="20"/>
      <c r="H25" s="24"/>
      <c r="I25" s="20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20"/>
      <c r="H26" s="24"/>
      <c r="I26" s="20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20"/>
      <c r="H27" s="24"/>
      <c r="I27" s="20"/>
      <c r="J27" s="18"/>
      <c r="K27" s="18"/>
      <c r="L27" s="18"/>
      <c r="M27" s="18"/>
    </row>
    <row r="28" spans="1:13" x14ac:dyDescent="0.25">
      <c r="A28" s="18"/>
      <c r="B28" s="18"/>
      <c r="C28" s="18"/>
      <c r="D28" s="18"/>
      <c r="E28" s="18"/>
      <c r="F28" s="18"/>
      <c r="G28" s="20"/>
      <c r="H28" s="24"/>
      <c r="I28" s="20"/>
      <c r="J28" s="18"/>
      <c r="K28" s="18"/>
      <c r="L28" s="18"/>
      <c r="M28" s="18"/>
    </row>
    <row r="29" spans="1:13" x14ac:dyDescent="0.25">
      <c r="A29" s="18"/>
      <c r="B29" s="18"/>
      <c r="C29" s="18"/>
      <c r="D29" s="18"/>
      <c r="E29" s="18"/>
      <c r="F29" s="18"/>
      <c r="G29" s="20"/>
      <c r="H29" s="24"/>
      <c r="I29" s="20"/>
      <c r="J29" s="18"/>
      <c r="K29" s="18"/>
      <c r="L29" s="18"/>
      <c r="M29" s="18"/>
    </row>
    <row r="30" spans="1:13" x14ac:dyDescent="0.25">
      <c r="A30" s="18"/>
      <c r="B30" s="18"/>
      <c r="C30" s="18"/>
      <c r="D30" s="18"/>
      <c r="E30" s="18"/>
      <c r="F30" s="18"/>
      <c r="G30" s="20"/>
      <c r="H30" s="24"/>
      <c r="I30" s="20"/>
      <c r="J30" s="18"/>
      <c r="K30" s="18"/>
      <c r="L30" s="18"/>
      <c r="M30" s="18"/>
    </row>
    <row r="31" spans="1:13" x14ac:dyDescent="0.25">
      <c r="A31" s="18"/>
      <c r="B31" s="18"/>
      <c r="C31" s="18"/>
      <c r="D31" s="18"/>
      <c r="E31" s="18"/>
      <c r="F31" s="18"/>
      <c r="G31" s="20"/>
      <c r="H31" s="24"/>
      <c r="I31" s="20"/>
      <c r="J31" s="18"/>
      <c r="K31" s="18"/>
      <c r="L31" s="18"/>
      <c r="M31" s="18"/>
    </row>
    <row r="32" spans="1:13" x14ac:dyDescent="0.25">
      <c r="A32" s="18"/>
      <c r="B32" s="18"/>
      <c r="C32" s="18"/>
      <c r="D32" s="18"/>
      <c r="E32" s="18"/>
      <c r="F32" s="18"/>
      <c r="G32" s="20"/>
      <c r="H32" s="24"/>
      <c r="I32" s="20"/>
      <c r="J32" s="18"/>
      <c r="K32" s="18"/>
      <c r="L32" s="18"/>
      <c r="M32" s="18"/>
    </row>
    <row r="33" spans="1:13" x14ac:dyDescent="0.25">
      <c r="A33" s="18"/>
      <c r="B33" s="18"/>
      <c r="C33" s="18"/>
      <c r="D33" s="18"/>
      <c r="E33" s="18"/>
      <c r="F33" s="18"/>
      <c r="G33" s="25"/>
      <c r="H33" s="24"/>
      <c r="I33" s="20"/>
      <c r="J33" s="18"/>
      <c r="K33" s="18"/>
      <c r="L33" s="18"/>
      <c r="M33" s="18"/>
    </row>
    <row r="34" spans="1:13" x14ac:dyDescent="0.25">
      <c r="A34" s="18"/>
      <c r="B34" s="18"/>
      <c r="C34" s="18"/>
      <c r="D34" s="18"/>
      <c r="E34" s="18"/>
      <c r="F34" s="18"/>
      <c r="G34" s="25"/>
      <c r="H34" s="24"/>
      <c r="I34" s="20"/>
      <c r="J34" s="18"/>
      <c r="K34" s="18"/>
      <c r="L34" s="18"/>
      <c r="M34" s="18"/>
    </row>
    <row r="35" spans="1:13" x14ac:dyDescent="0.25">
      <c r="A35">
        <f>SUBTOTAL(103,tabAnexo0231218[Fecha de Póliza])</f>
        <v>0</v>
      </c>
      <c r="B35" s="34"/>
      <c r="C35" s="34"/>
      <c r="F35" s="34"/>
      <c r="G35" s="35">
        <f>SUBTOTAL(109,tabAnexo0231218[Saldo (al 31/dic/2024)])</f>
        <v>0</v>
      </c>
      <c r="H35" s="34"/>
      <c r="I35" s="35">
        <f>SUBTOTAL(109,tabAnexo0231218[Importe])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7:M7"/>
    <mergeCell ref="A6:M6"/>
    <mergeCell ref="C1:E1"/>
    <mergeCell ref="C2:E2"/>
    <mergeCell ref="C3:E3"/>
    <mergeCell ref="C4:E4"/>
    <mergeCell ref="A8:M8"/>
    <mergeCell ref="A9:B9"/>
    <mergeCell ref="C9:E9"/>
    <mergeCell ref="F9:H9"/>
    <mergeCell ref="I9:K9"/>
    <mergeCell ref="L9:M9"/>
  </mergeCells>
  <dataValidations count="2">
    <dataValidation type="list" allowBlank="1" showInputMessage="1" showErrorMessage="1" sqref="H11:H34" xr:uid="{00000000-0002-0000-0900-000000000000}">
      <formula1>"0-90 días,91-180 días, 181-365 días"</formula1>
    </dataValidation>
    <dataValidation type="list" allowBlank="1" showInputMessage="1" showErrorMessage="1" sqref="C11:C34" xr:uid="{00000000-0002-0000-0900-000001000000}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zoomScaleNormal="100" workbookViewId="0">
      <selection activeCell="O4" sqref="O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5" width="34.7109375" customWidth="1"/>
    <col min="6" max="6" width="30.7109375" customWidth="1"/>
    <col min="7" max="7" width="13.28515625" customWidth="1"/>
    <col min="8" max="8" width="13" bestFit="1" customWidth="1"/>
    <col min="9" max="9" width="10.7109375" customWidth="1"/>
    <col min="10" max="10" width="13.28515625" customWidth="1"/>
    <col min="11" max="11" width="7.7109375" customWidth="1"/>
  </cols>
  <sheetData>
    <row r="1" spans="1:14" x14ac:dyDescent="0.25">
      <c r="A1" s="133" t="s">
        <v>11</v>
      </c>
      <c r="B1" s="124"/>
      <c r="C1" s="261"/>
      <c r="D1" s="261"/>
      <c r="E1" s="261"/>
      <c r="F1" s="14"/>
      <c r="G1" s="14"/>
      <c r="H1" s="14"/>
      <c r="I1" s="14"/>
      <c r="J1" s="14"/>
      <c r="K1" s="14"/>
    </row>
    <row r="2" spans="1:14" x14ac:dyDescent="0.25">
      <c r="A2" s="134" t="s">
        <v>12</v>
      </c>
      <c r="B2" s="135"/>
      <c r="C2" s="262"/>
      <c r="D2" s="262"/>
      <c r="E2" s="262"/>
    </row>
    <row r="3" spans="1:14" x14ac:dyDescent="0.25">
      <c r="A3" s="136" t="s">
        <v>296</v>
      </c>
      <c r="B3" s="135"/>
      <c r="C3" s="262"/>
      <c r="D3" s="262"/>
      <c r="E3" s="262"/>
    </row>
    <row r="4" spans="1:14" x14ac:dyDescent="0.25">
      <c r="A4" s="136" t="s">
        <v>158</v>
      </c>
      <c r="B4" s="135"/>
      <c r="C4" s="262"/>
      <c r="D4" s="262"/>
      <c r="E4" s="262"/>
    </row>
    <row r="5" spans="1:14" x14ac:dyDescent="0.25">
      <c r="A5" s="136" t="s">
        <v>148</v>
      </c>
      <c r="B5" s="135"/>
      <c r="C5" s="127" t="s">
        <v>461</v>
      </c>
      <c r="D5" s="135"/>
      <c r="E5" s="135"/>
    </row>
    <row r="6" spans="1:14" x14ac:dyDescent="0.25">
      <c r="A6" s="253" t="s">
        <v>45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4" x14ac:dyDescent="0.25">
      <c r="A7" s="253" t="s">
        <v>53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1:14" x14ac:dyDescent="0.25">
      <c r="A8" s="254" t="s">
        <v>314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3"/>
    </row>
    <row r="9" spans="1:14" x14ac:dyDescent="0.25">
      <c r="A9" s="266" t="s">
        <v>317</v>
      </c>
      <c r="B9" s="267"/>
      <c r="C9" s="263" t="s">
        <v>26</v>
      </c>
      <c r="D9" s="259"/>
      <c r="E9" s="260"/>
      <c r="F9" s="259" t="s">
        <v>48</v>
      </c>
      <c r="G9" s="259"/>
      <c r="H9" s="260"/>
      <c r="I9" s="259" t="s">
        <v>54</v>
      </c>
      <c r="J9" s="259"/>
      <c r="K9" s="259"/>
      <c r="L9" s="260"/>
      <c r="M9" s="259" t="s">
        <v>2</v>
      </c>
      <c r="N9" s="259"/>
    </row>
    <row r="10" spans="1:14" ht="45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468</v>
      </c>
      <c r="H10" s="3" t="s">
        <v>44</v>
      </c>
      <c r="I10" s="3" t="s">
        <v>55</v>
      </c>
      <c r="J10" s="3" t="s">
        <v>21</v>
      </c>
      <c r="K10" s="4" t="s">
        <v>19</v>
      </c>
      <c r="L10" s="3" t="s">
        <v>22</v>
      </c>
      <c r="M10" s="3" t="s">
        <v>174</v>
      </c>
      <c r="N10" s="13" t="s">
        <v>6</v>
      </c>
    </row>
    <row r="11" spans="1:14" x14ac:dyDescent="0.25">
      <c r="A11" s="19"/>
      <c r="B11" s="18"/>
      <c r="C11" s="18"/>
      <c r="D11" s="18"/>
      <c r="E11" s="21"/>
      <c r="F11" s="21"/>
      <c r="G11" s="20"/>
      <c r="H11" s="24"/>
      <c r="I11" s="24"/>
      <c r="J11" s="20"/>
      <c r="K11" s="19"/>
      <c r="L11" s="18"/>
      <c r="M11" s="18"/>
      <c r="N11" s="21"/>
    </row>
    <row r="12" spans="1:14" x14ac:dyDescent="0.25">
      <c r="A12" s="18"/>
      <c r="B12" s="18"/>
      <c r="C12" s="18"/>
      <c r="D12" s="18"/>
      <c r="E12" s="21"/>
      <c r="F12" s="21"/>
      <c r="G12" s="20"/>
      <c r="H12" s="24"/>
      <c r="I12" s="24"/>
      <c r="J12" s="20"/>
      <c r="K12" s="18"/>
      <c r="L12" s="18"/>
      <c r="M12" s="18"/>
      <c r="N12" s="21"/>
    </row>
    <row r="13" spans="1:14" x14ac:dyDescent="0.25">
      <c r="A13" s="18"/>
      <c r="B13" s="18"/>
      <c r="C13" s="18"/>
      <c r="D13" s="18"/>
      <c r="E13" s="21"/>
      <c r="F13" s="21"/>
      <c r="G13" s="20"/>
      <c r="H13" s="24"/>
      <c r="I13" s="24"/>
      <c r="J13" s="20"/>
      <c r="K13" s="18"/>
      <c r="L13" s="18"/>
      <c r="M13" s="18"/>
      <c r="N13" s="21"/>
    </row>
    <row r="14" spans="1:14" x14ac:dyDescent="0.25">
      <c r="A14" s="18"/>
      <c r="B14" s="18"/>
      <c r="C14" s="18"/>
      <c r="D14" s="18"/>
      <c r="E14" s="21"/>
      <c r="F14" s="21"/>
      <c r="G14" s="20"/>
      <c r="H14" s="24"/>
      <c r="I14" s="24"/>
      <c r="J14" s="20"/>
      <c r="K14" s="18"/>
      <c r="L14" s="18"/>
      <c r="M14" s="18"/>
      <c r="N14" s="21"/>
    </row>
    <row r="15" spans="1:14" x14ac:dyDescent="0.25">
      <c r="A15" s="18"/>
      <c r="B15" s="18"/>
      <c r="C15" s="18"/>
      <c r="D15" s="18"/>
      <c r="E15" s="21"/>
      <c r="F15" s="21"/>
      <c r="G15" s="20"/>
      <c r="H15" s="24"/>
      <c r="I15" s="24"/>
      <c r="J15" s="20"/>
      <c r="K15" s="18"/>
      <c r="L15" s="18"/>
      <c r="M15" s="18"/>
      <c r="N15" s="21"/>
    </row>
    <row r="16" spans="1:14" x14ac:dyDescent="0.25">
      <c r="A16" s="18"/>
      <c r="B16" s="18"/>
      <c r="C16" s="18"/>
      <c r="D16" s="18"/>
      <c r="E16" s="21"/>
      <c r="F16" s="21"/>
      <c r="G16" s="20"/>
      <c r="H16" s="24"/>
      <c r="I16" s="24"/>
      <c r="J16" s="20"/>
      <c r="K16" s="18"/>
      <c r="L16" s="18"/>
      <c r="M16" s="18"/>
      <c r="N16" s="21"/>
    </row>
    <row r="17" spans="1:14" x14ac:dyDescent="0.25">
      <c r="A17" s="18"/>
      <c r="B17" s="18"/>
      <c r="C17" s="18"/>
      <c r="D17" s="18"/>
      <c r="E17" s="21"/>
      <c r="F17" s="21"/>
      <c r="G17" s="20"/>
      <c r="H17" s="24"/>
      <c r="I17" s="24"/>
      <c r="J17" s="20"/>
      <c r="K17" s="18"/>
      <c r="L17" s="18"/>
      <c r="M17" s="18"/>
      <c r="N17" s="21"/>
    </row>
    <row r="18" spans="1:14" x14ac:dyDescent="0.25">
      <c r="A18" s="18"/>
      <c r="B18" s="18"/>
      <c r="C18" s="18"/>
      <c r="D18" s="18"/>
      <c r="E18" s="21"/>
      <c r="F18" s="21"/>
      <c r="G18" s="20"/>
      <c r="H18" s="24"/>
      <c r="I18" s="24"/>
      <c r="J18" s="20"/>
      <c r="K18" s="18"/>
      <c r="L18" s="18"/>
      <c r="M18" s="18"/>
      <c r="N18" s="21"/>
    </row>
    <row r="19" spans="1:14" x14ac:dyDescent="0.25">
      <c r="A19" s="18"/>
      <c r="B19" s="18"/>
      <c r="C19" s="18"/>
      <c r="D19" s="18"/>
      <c r="E19" s="21"/>
      <c r="F19" s="21"/>
      <c r="G19" s="20"/>
      <c r="H19" s="24"/>
      <c r="I19" s="24"/>
      <c r="J19" s="20"/>
      <c r="K19" s="18"/>
      <c r="L19" s="18"/>
      <c r="M19" s="18"/>
      <c r="N19" s="21"/>
    </row>
    <row r="20" spans="1:14" x14ac:dyDescent="0.25">
      <c r="A20" s="18"/>
      <c r="B20" s="18"/>
      <c r="C20" s="18"/>
      <c r="D20" s="18"/>
      <c r="E20" s="21"/>
      <c r="F20" s="21"/>
      <c r="G20" s="20"/>
      <c r="H20" s="24"/>
      <c r="I20" s="24"/>
      <c r="J20" s="20"/>
      <c r="K20" s="18"/>
      <c r="L20" s="18"/>
      <c r="M20" s="18"/>
      <c r="N20" s="21"/>
    </row>
    <row r="21" spans="1:14" x14ac:dyDescent="0.25">
      <c r="A21" s="18"/>
      <c r="B21" s="18"/>
      <c r="C21" s="18"/>
      <c r="D21" s="18"/>
      <c r="E21" s="21"/>
      <c r="F21" s="21"/>
      <c r="G21" s="20"/>
      <c r="H21" s="24"/>
      <c r="I21" s="24"/>
      <c r="J21" s="20"/>
      <c r="K21" s="18"/>
      <c r="L21" s="18"/>
      <c r="M21" s="18"/>
      <c r="N21" s="21"/>
    </row>
    <row r="22" spans="1:14" x14ac:dyDescent="0.25">
      <c r="A22" s="18"/>
      <c r="B22" s="18"/>
      <c r="C22" s="18"/>
      <c r="D22" s="18"/>
      <c r="E22" s="21"/>
      <c r="F22" s="21"/>
      <c r="G22" s="20"/>
      <c r="H22" s="24"/>
      <c r="I22" s="24"/>
      <c r="J22" s="20"/>
      <c r="K22" s="18"/>
      <c r="L22" s="18"/>
      <c r="M22" s="18"/>
      <c r="N22" s="21"/>
    </row>
    <row r="23" spans="1:14" x14ac:dyDescent="0.25">
      <c r="A23" s="18"/>
      <c r="B23" s="18"/>
      <c r="C23" s="18"/>
      <c r="D23" s="18"/>
      <c r="E23" s="21"/>
      <c r="F23" s="21"/>
      <c r="G23" s="20"/>
      <c r="H23" s="24"/>
      <c r="I23" s="24"/>
      <c r="J23" s="20"/>
      <c r="K23" s="18"/>
      <c r="L23" s="18"/>
      <c r="M23" s="18"/>
      <c r="N23" s="21"/>
    </row>
    <row r="24" spans="1:14" x14ac:dyDescent="0.25">
      <c r="A24" s="18"/>
      <c r="B24" s="18"/>
      <c r="C24" s="18"/>
      <c r="D24" s="18"/>
      <c r="E24" s="21"/>
      <c r="F24" s="21"/>
      <c r="G24" s="20"/>
      <c r="H24" s="24"/>
      <c r="I24" s="24"/>
      <c r="J24" s="20"/>
      <c r="K24" s="18"/>
      <c r="L24" s="18"/>
      <c r="M24" s="18"/>
      <c r="N24" s="21"/>
    </row>
    <row r="25" spans="1:14" x14ac:dyDescent="0.25">
      <c r="A25" s="18"/>
      <c r="B25" s="18"/>
      <c r="C25" s="18"/>
      <c r="D25" s="18"/>
      <c r="E25" s="21"/>
      <c r="F25" s="21"/>
      <c r="G25" s="20"/>
      <c r="H25" s="24"/>
      <c r="I25" s="24"/>
      <c r="J25" s="20"/>
      <c r="K25" s="18"/>
      <c r="L25" s="18"/>
      <c r="M25" s="18"/>
      <c r="N25" s="21"/>
    </row>
    <row r="26" spans="1:14" x14ac:dyDescent="0.25">
      <c r="A26" s="18"/>
      <c r="B26" s="18"/>
      <c r="C26" s="18"/>
      <c r="D26" s="18"/>
      <c r="E26" s="21"/>
      <c r="F26" s="21"/>
      <c r="G26" s="20"/>
      <c r="H26" s="24"/>
      <c r="I26" s="24"/>
      <c r="J26" s="20"/>
      <c r="K26" s="18"/>
      <c r="L26" s="18"/>
      <c r="M26" s="18"/>
      <c r="N26" s="21"/>
    </row>
    <row r="27" spans="1:14" x14ac:dyDescent="0.25">
      <c r="A27" s="18"/>
      <c r="B27" s="18"/>
      <c r="C27" s="18"/>
      <c r="D27" s="18"/>
      <c r="E27" s="21"/>
      <c r="F27" s="21"/>
      <c r="G27" s="20"/>
      <c r="H27" s="24"/>
      <c r="I27" s="24"/>
      <c r="J27" s="20"/>
      <c r="K27" s="18"/>
      <c r="L27" s="18"/>
      <c r="M27" s="18"/>
      <c r="N27" s="21"/>
    </row>
    <row r="28" spans="1:14" x14ac:dyDescent="0.25">
      <c r="A28" s="18"/>
      <c r="B28" s="18"/>
      <c r="C28" s="18"/>
      <c r="D28" s="18"/>
      <c r="E28" s="21"/>
      <c r="F28" s="21"/>
      <c r="G28" s="20"/>
      <c r="H28" s="24"/>
      <c r="I28" s="24"/>
      <c r="J28" s="20"/>
      <c r="K28" s="18"/>
      <c r="L28" s="18"/>
      <c r="M28" s="18"/>
      <c r="N28" s="21"/>
    </row>
    <row r="29" spans="1:14" x14ac:dyDescent="0.25">
      <c r="A29" s="18"/>
      <c r="B29" s="18"/>
      <c r="C29" s="18"/>
      <c r="D29" s="18"/>
      <c r="E29" s="21"/>
      <c r="F29" s="21"/>
      <c r="G29" s="20"/>
      <c r="H29" s="24"/>
      <c r="I29" s="24"/>
      <c r="J29" s="20"/>
      <c r="K29" s="18"/>
      <c r="L29" s="18"/>
      <c r="M29" s="18"/>
      <c r="N29" s="21"/>
    </row>
    <row r="30" spans="1:14" x14ac:dyDescent="0.25">
      <c r="A30" s="18"/>
      <c r="B30" s="18"/>
      <c r="C30" s="18"/>
      <c r="D30" s="18"/>
      <c r="E30" s="21"/>
      <c r="F30" s="21"/>
      <c r="G30" s="20"/>
      <c r="H30" s="24"/>
      <c r="I30" s="24"/>
      <c r="J30" s="20"/>
      <c r="K30" s="18"/>
      <c r="L30" s="18"/>
      <c r="M30" s="18"/>
      <c r="N30" s="21"/>
    </row>
    <row r="31" spans="1:14" x14ac:dyDescent="0.25">
      <c r="A31" s="18"/>
      <c r="B31" s="18"/>
      <c r="C31" s="18"/>
      <c r="D31" s="18"/>
      <c r="E31" s="21"/>
      <c r="F31" s="21"/>
      <c r="G31" s="20"/>
      <c r="H31" s="24"/>
      <c r="I31" s="24"/>
      <c r="J31" s="20"/>
      <c r="K31" s="18"/>
      <c r="L31" s="18"/>
      <c r="M31" s="18"/>
      <c r="N31" s="21"/>
    </row>
    <row r="32" spans="1:14" x14ac:dyDescent="0.25">
      <c r="A32" s="18"/>
      <c r="B32" s="18"/>
      <c r="C32" s="18"/>
      <c r="D32" s="18"/>
      <c r="E32" s="21"/>
      <c r="F32" s="21"/>
      <c r="G32" s="20"/>
      <c r="H32" s="24"/>
      <c r="I32" s="24"/>
      <c r="J32" s="20"/>
      <c r="K32" s="18"/>
      <c r="L32" s="18"/>
      <c r="M32" s="18"/>
      <c r="N32" s="21"/>
    </row>
    <row r="33" spans="1:14" x14ac:dyDescent="0.25">
      <c r="A33" s="18"/>
      <c r="B33" s="18"/>
      <c r="C33" s="18"/>
      <c r="D33" s="18"/>
      <c r="E33" s="21"/>
      <c r="F33" s="21"/>
      <c r="G33" s="25"/>
      <c r="H33" s="24"/>
      <c r="I33" s="24"/>
      <c r="J33" s="20"/>
      <c r="K33" s="18"/>
      <c r="L33" s="18"/>
      <c r="M33" s="18"/>
      <c r="N33" s="21"/>
    </row>
    <row r="34" spans="1:14" x14ac:dyDescent="0.25">
      <c r="A34" s="18"/>
      <c r="B34" s="18"/>
      <c r="C34" s="18"/>
      <c r="D34" s="18"/>
      <c r="E34" s="21"/>
      <c r="F34" s="21"/>
      <c r="G34" s="25"/>
      <c r="H34" s="24"/>
      <c r="I34" s="24"/>
      <c r="J34" s="20"/>
      <c r="K34" s="18"/>
      <c r="L34" s="18"/>
      <c r="M34" s="18"/>
      <c r="N34" s="21"/>
    </row>
    <row r="35" spans="1:14" x14ac:dyDescent="0.25">
      <c r="A35">
        <f>SUBTOTAL(103,tabAnexo023121819[Fecha de Póliza])</f>
        <v>0</v>
      </c>
      <c r="B35" s="15"/>
      <c r="C35" s="15"/>
      <c r="F35" s="15"/>
      <c r="G35" s="16">
        <f>SUBTOTAL(109,tabAnexo023121819[Saldo (al 31/dic/2024)])</f>
        <v>0</v>
      </c>
      <c r="H35" s="15"/>
      <c r="I35" s="15"/>
      <c r="J35" s="16">
        <f>SUBTOTAL(109,tabAnexo023121819[Importe])</f>
        <v>0</v>
      </c>
    </row>
    <row r="47" spans="1:14" x14ac:dyDescent="0.25">
      <c r="A47" s="1" t="s">
        <v>17</v>
      </c>
      <c r="B47" t="s">
        <v>16</v>
      </c>
    </row>
  </sheetData>
  <mergeCells count="12">
    <mergeCell ref="A7:M7"/>
    <mergeCell ref="A6:M6"/>
    <mergeCell ref="C1:E1"/>
    <mergeCell ref="C2:E2"/>
    <mergeCell ref="C3:E3"/>
    <mergeCell ref="C4:E4"/>
    <mergeCell ref="A8:M8"/>
    <mergeCell ref="A9:B9"/>
    <mergeCell ref="C9:E9"/>
    <mergeCell ref="F9:H9"/>
    <mergeCell ref="I9:L9"/>
    <mergeCell ref="M9:N9"/>
  </mergeCells>
  <dataValidations count="2">
    <dataValidation type="list" allowBlank="1" showInputMessage="1" showErrorMessage="1" sqref="C11:C34" xr:uid="{00000000-0002-0000-0A00-000000000000}">
      <formula1>"CFDI, Otros"</formula1>
    </dataValidation>
    <dataValidation type="list" allowBlank="1" showInputMessage="1" showErrorMessage="1" sqref="H11:I34" xr:uid="{00000000-0002-0000-0A00-000001000000}">
      <formula1>"Mensual, Bimestral, Anual, Otro"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6" fitToHeight="0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46"/>
  <sheetViews>
    <sheetView zoomScaleNormal="100" workbookViewId="0">
      <selection activeCell="K2" sqref="K2"/>
    </sheetView>
  </sheetViews>
  <sheetFormatPr baseColWidth="10" defaultRowHeight="15" x14ac:dyDescent="0.25"/>
  <cols>
    <col min="1" max="1" width="13.7109375" bestFit="1" customWidth="1"/>
    <col min="2" max="2" width="16.28515625" customWidth="1"/>
    <col min="3" max="3" width="14.5703125" customWidth="1"/>
    <col min="4" max="4" width="17.7109375" customWidth="1"/>
    <col min="5" max="5" width="29.28515625" customWidth="1"/>
    <col min="6" max="6" width="25.42578125" customWidth="1"/>
    <col min="7" max="7" width="17.140625" customWidth="1"/>
    <col min="8" max="8" width="16.42578125" customWidth="1"/>
    <col min="9" max="9" width="15.42578125" customWidth="1"/>
    <col min="10" max="10" width="14.28515625" customWidth="1"/>
    <col min="12" max="12" width="12.85546875" customWidth="1"/>
  </cols>
  <sheetData>
    <row r="1" spans="1:12" x14ac:dyDescent="0.25">
      <c r="A1" s="133" t="s">
        <v>11</v>
      </c>
      <c r="B1" s="124"/>
      <c r="C1" s="261"/>
      <c r="D1" s="261"/>
      <c r="E1" s="261"/>
      <c r="F1" s="14"/>
      <c r="G1" s="14"/>
      <c r="H1" s="14"/>
    </row>
    <row r="2" spans="1:12" x14ac:dyDescent="0.25">
      <c r="A2" s="134" t="s">
        <v>12</v>
      </c>
      <c r="B2" s="135"/>
      <c r="C2" s="262"/>
      <c r="D2" s="262"/>
      <c r="E2" s="262"/>
    </row>
    <row r="3" spans="1:12" x14ac:dyDescent="0.25">
      <c r="A3" s="136" t="s">
        <v>296</v>
      </c>
      <c r="B3" s="135"/>
      <c r="C3" s="262"/>
      <c r="D3" s="262"/>
      <c r="E3" s="262"/>
    </row>
    <row r="4" spans="1:12" x14ac:dyDescent="0.25">
      <c r="A4" s="136" t="s">
        <v>158</v>
      </c>
      <c r="B4" s="135"/>
      <c r="C4" s="262"/>
      <c r="D4" s="262"/>
      <c r="E4" s="262"/>
    </row>
    <row r="5" spans="1:12" x14ac:dyDescent="0.25">
      <c r="A5" s="136" t="s">
        <v>148</v>
      </c>
      <c r="B5" s="135"/>
      <c r="C5" s="127" t="s">
        <v>461</v>
      </c>
      <c r="D5" s="135"/>
      <c r="E5" s="135"/>
    </row>
    <row r="6" spans="1:12" x14ac:dyDescent="0.25">
      <c r="A6" s="253" t="s">
        <v>63</v>
      </c>
      <c r="B6" s="253"/>
      <c r="C6" s="253"/>
      <c r="D6" s="253"/>
      <c r="E6" s="253"/>
      <c r="F6" s="253"/>
      <c r="G6" s="253"/>
      <c r="H6" s="253"/>
      <c r="I6" s="253"/>
      <c r="J6" s="253"/>
    </row>
    <row r="7" spans="1:12" x14ac:dyDescent="0.25">
      <c r="A7" s="253" t="s">
        <v>315</v>
      </c>
      <c r="B7" s="253"/>
      <c r="C7" s="253"/>
      <c r="D7" s="253"/>
      <c r="E7" s="253"/>
      <c r="F7" s="253"/>
      <c r="G7" s="253"/>
      <c r="H7" s="253"/>
      <c r="I7" s="253"/>
      <c r="J7" s="253"/>
    </row>
    <row r="8" spans="1:12" ht="15" customHeight="1" x14ac:dyDescent="0.25">
      <c r="A8" s="266" t="s">
        <v>23</v>
      </c>
      <c r="B8" s="267"/>
      <c r="C8" s="267"/>
      <c r="D8" s="269"/>
      <c r="E8" s="263" t="s">
        <v>26</v>
      </c>
      <c r="F8" s="259"/>
      <c r="G8" s="263" t="s">
        <v>48</v>
      </c>
      <c r="H8" s="259"/>
      <c r="I8" s="264"/>
      <c r="J8" s="263" t="s">
        <v>59</v>
      </c>
      <c r="K8" s="259"/>
      <c r="L8" s="259"/>
    </row>
    <row r="9" spans="1:12" ht="45" x14ac:dyDescent="0.25">
      <c r="A9" s="3" t="s">
        <v>4</v>
      </c>
      <c r="B9" s="3" t="s">
        <v>62</v>
      </c>
      <c r="C9" s="3" t="s">
        <v>24</v>
      </c>
      <c r="D9" s="4" t="s">
        <v>25</v>
      </c>
      <c r="E9" s="3" t="s">
        <v>27</v>
      </c>
      <c r="F9" s="3" t="s">
        <v>28</v>
      </c>
      <c r="G9" s="3" t="s">
        <v>58</v>
      </c>
      <c r="H9" s="3" t="s">
        <v>469</v>
      </c>
      <c r="I9" s="3" t="s">
        <v>470</v>
      </c>
      <c r="J9" s="3" t="s">
        <v>21</v>
      </c>
      <c r="K9" s="4" t="s">
        <v>60</v>
      </c>
      <c r="L9" s="3" t="s">
        <v>61</v>
      </c>
    </row>
    <row r="10" spans="1:12" x14ac:dyDescent="0.25">
      <c r="A10" s="21"/>
      <c r="B10" s="21"/>
      <c r="C10" s="19"/>
      <c r="D10" s="18"/>
      <c r="E10" s="18"/>
      <c r="F10" s="18"/>
      <c r="G10" s="18"/>
      <c r="H10" s="20"/>
      <c r="I10" s="20"/>
      <c r="J10" s="20"/>
      <c r="K10" s="19"/>
      <c r="L10" s="18"/>
    </row>
    <row r="11" spans="1:12" x14ac:dyDescent="0.25">
      <c r="A11" s="21"/>
      <c r="B11" s="21"/>
      <c r="C11" s="18"/>
      <c r="D11" s="18"/>
      <c r="E11" s="18"/>
      <c r="F11" s="18"/>
      <c r="G11" s="18"/>
      <c r="H11" s="20"/>
      <c r="I11" s="20"/>
      <c r="J11" s="20"/>
      <c r="K11" s="18"/>
      <c r="L11" s="18"/>
    </row>
    <row r="12" spans="1:12" x14ac:dyDescent="0.25">
      <c r="A12" s="21"/>
      <c r="B12" s="21"/>
      <c r="C12" s="18"/>
      <c r="D12" s="18"/>
      <c r="E12" s="18"/>
      <c r="F12" s="18"/>
      <c r="G12" s="18"/>
      <c r="H12" s="20"/>
      <c r="I12" s="20"/>
      <c r="J12" s="20"/>
      <c r="K12" s="18"/>
      <c r="L12" s="18"/>
    </row>
    <row r="13" spans="1:12" x14ac:dyDescent="0.25">
      <c r="A13" s="21"/>
      <c r="B13" s="21"/>
      <c r="C13" s="18"/>
      <c r="D13" s="18"/>
      <c r="E13" s="18"/>
      <c r="F13" s="18"/>
      <c r="G13" s="18"/>
      <c r="H13" s="20"/>
      <c r="I13" s="20"/>
      <c r="J13" s="20"/>
      <c r="K13" s="18"/>
      <c r="L13" s="18"/>
    </row>
    <row r="14" spans="1:12" x14ac:dyDescent="0.25">
      <c r="A14" s="21"/>
      <c r="B14" s="21"/>
      <c r="C14" s="18"/>
      <c r="D14" s="18"/>
      <c r="E14" s="18"/>
      <c r="F14" s="18"/>
      <c r="G14" s="18"/>
      <c r="H14" s="20"/>
      <c r="I14" s="20"/>
      <c r="J14" s="20"/>
      <c r="K14" s="18"/>
      <c r="L14" s="18"/>
    </row>
    <row r="15" spans="1:12" x14ac:dyDescent="0.25">
      <c r="A15" s="21"/>
      <c r="B15" s="21"/>
      <c r="C15" s="18"/>
      <c r="D15" s="18"/>
      <c r="E15" s="18"/>
      <c r="F15" s="18"/>
      <c r="G15" s="18"/>
      <c r="H15" s="20"/>
      <c r="I15" s="20"/>
      <c r="J15" s="20"/>
      <c r="K15" s="18"/>
      <c r="L15" s="18"/>
    </row>
    <row r="16" spans="1:12" x14ac:dyDescent="0.25">
      <c r="A16" s="21"/>
      <c r="B16" s="21"/>
      <c r="C16" s="18"/>
      <c r="D16" s="18"/>
      <c r="E16" s="18"/>
      <c r="F16" s="18"/>
      <c r="G16" s="18"/>
      <c r="H16" s="20"/>
      <c r="I16" s="20"/>
      <c r="J16" s="20"/>
      <c r="K16" s="18"/>
      <c r="L16" s="18"/>
    </row>
    <row r="17" spans="1:12" x14ac:dyDescent="0.25">
      <c r="A17" s="21"/>
      <c r="B17" s="21"/>
      <c r="C17" s="18"/>
      <c r="D17" s="18"/>
      <c r="E17" s="18"/>
      <c r="F17" s="18"/>
      <c r="G17" s="18"/>
      <c r="H17" s="20"/>
      <c r="I17" s="20"/>
      <c r="J17" s="20"/>
      <c r="K17" s="18"/>
      <c r="L17" s="18"/>
    </row>
    <row r="18" spans="1:12" x14ac:dyDescent="0.25">
      <c r="A18" s="21"/>
      <c r="B18" s="21"/>
      <c r="C18" s="18"/>
      <c r="D18" s="18"/>
      <c r="E18" s="18"/>
      <c r="F18" s="18"/>
      <c r="G18" s="18"/>
      <c r="H18" s="20"/>
      <c r="I18" s="20"/>
      <c r="J18" s="20"/>
      <c r="K18" s="18"/>
      <c r="L18" s="18"/>
    </row>
    <row r="19" spans="1:12" x14ac:dyDescent="0.25">
      <c r="A19" s="21"/>
      <c r="B19" s="21"/>
      <c r="C19" s="18"/>
      <c r="D19" s="18"/>
      <c r="E19" s="18"/>
      <c r="F19" s="18"/>
      <c r="G19" s="18"/>
      <c r="H19" s="20"/>
      <c r="I19" s="20"/>
      <c r="J19" s="20"/>
      <c r="K19" s="18"/>
      <c r="L19" s="18"/>
    </row>
    <row r="20" spans="1:12" x14ac:dyDescent="0.25">
      <c r="A20" s="21"/>
      <c r="B20" s="21"/>
      <c r="C20" s="18"/>
      <c r="D20" s="18"/>
      <c r="E20" s="18"/>
      <c r="F20" s="18"/>
      <c r="G20" s="18"/>
      <c r="H20" s="20"/>
      <c r="I20" s="20"/>
      <c r="J20" s="20"/>
      <c r="K20" s="18"/>
      <c r="L20" s="18"/>
    </row>
    <row r="21" spans="1:12" x14ac:dyDescent="0.25">
      <c r="A21" s="21"/>
      <c r="B21" s="21"/>
      <c r="C21" s="18"/>
      <c r="D21" s="18"/>
      <c r="E21" s="18"/>
      <c r="F21" s="18"/>
      <c r="G21" s="18"/>
      <c r="H21" s="20"/>
      <c r="I21" s="20"/>
      <c r="J21" s="20"/>
      <c r="K21" s="18"/>
      <c r="L21" s="18"/>
    </row>
    <row r="22" spans="1:12" x14ac:dyDescent="0.25">
      <c r="A22" s="21"/>
      <c r="B22" s="21"/>
      <c r="C22" s="18"/>
      <c r="D22" s="18"/>
      <c r="E22" s="18"/>
      <c r="F22" s="18"/>
      <c r="G22" s="18"/>
      <c r="H22" s="20"/>
      <c r="I22" s="20"/>
      <c r="J22" s="20"/>
      <c r="K22" s="18"/>
      <c r="L22" s="18"/>
    </row>
    <row r="23" spans="1:12" x14ac:dyDescent="0.25">
      <c r="A23" s="21"/>
      <c r="B23" s="21"/>
      <c r="C23" s="18"/>
      <c r="D23" s="18"/>
      <c r="E23" s="18"/>
      <c r="F23" s="18"/>
      <c r="G23" s="18"/>
      <c r="H23" s="20"/>
      <c r="I23" s="20"/>
      <c r="J23" s="20"/>
      <c r="K23" s="18"/>
      <c r="L23" s="18"/>
    </row>
    <row r="24" spans="1:12" x14ac:dyDescent="0.25">
      <c r="A24" s="21"/>
      <c r="B24" s="21"/>
      <c r="C24" s="18"/>
      <c r="D24" s="18"/>
      <c r="E24" s="18"/>
      <c r="F24" s="18"/>
      <c r="G24" s="18"/>
      <c r="H24" s="20"/>
      <c r="I24" s="20"/>
      <c r="J24" s="20"/>
      <c r="K24" s="18"/>
      <c r="L24" s="18"/>
    </row>
    <row r="25" spans="1:12" x14ac:dyDescent="0.25">
      <c r="A25" s="21"/>
      <c r="B25" s="21"/>
      <c r="C25" s="18"/>
      <c r="D25" s="18"/>
      <c r="E25" s="18"/>
      <c r="F25" s="18"/>
      <c r="G25" s="18"/>
      <c r="H25" s="20"/>
      <c r="I25" s="20"/>
      <c r="J25" s="20"/>
      <c r="K25" s="18"/>
      <c r="L25" s="18"/>
    </row>
    <row r="26" spans="1:12" x14ac:dyDescent="0.25">
      <c r="A26" s="21"/>
      <c r="B26" s="21"/>
      <c r="C26" s="18"/>
      <c r="D26" s="18"/>
      <c r="E26" s="18"/>
      <c r="F26" s="18"/>
      <c r="G26" s="18"/>
      <c r="H26" s="20"/>
      <c r="I26" s="20"/>
      <c r="J26" s="20"/>
      <c r="K26" s="18"/>
      <c r="L26" s="18"/>
    </row>
    <row r="27" spans="1:12" x14ac:dyDescent="0.25">
      <c r="A27" s="21"/>
      <c r="B27" s="21"/>
      <c r="C27" s="18"/>
      <c r="D27" s="18"/>
      <c r="E27" s="18"/>
      <c r="F27" s="18"/>
      <c r="G27" s="18"/>
      <c r="H27" s="20"/>
      <c r="I27" s="20"/>
      <c r="J27" s="20"/>
      <c r="K27" s="18"/>
      <c r="L27" s="18"/>
    </row>
    <row r="28" spans="1:12" x14ac:dyDescent="0.25">
      <c r="A28" s="21"/>
      <c r="B28" s="21"/>
      <c r="C28" s="18"/>
      <c r="D28" s="18"/>
      <c r="E28" s="18"/>
      <c r="F28" s="18"/>
      <c r="G28" s="18"/>
      <c r="H28" s="20"/>
      <c r="I28" s="20"/>
      <c r="J28" s="20"/>
      <c r="K28" s="18"/>
      <c r="L28" s="18"/>
    </row>
    <row r="29" spans="1:12" x14ac:dyDescent="0.25">
      <c r="A29" s="21"/>
      <c r="B29" s="21"/>
      <c r="C29" s="18"/>
      <c r="D29" s="18"/>
      <c r="E29" s="18"/>
      <c r="F29" s="18"/>
      <c r="G29" s="18"/>
      <c r="H29" s="20"/>
      <c r="I29" s="20"/>
      <c r="J29" s="20"/>
      <c r="K29" s="18"/>
      <c r="L29" s="18"/>
    </row>
    <row r="30" spans="1:12" x14ac:dyDescent="0.25">
      <c r="A30" s="21"/>
      <c r="B30" s="21"/>
      <c r="C30" s="18"/>
      <c r="D30" s="18"/>
      <c r="E30" s="18"/>
      <c r="F30" s="18"/>
      <c r="G30" s="18"/>
      <c r="H30" s="20"/>
      <c r="I30" s="20"/>
      <c r="J30" s="20"/>
      <c r="K30" s="18"/>
      <c r="L30" s="18"/>
    </row>
    <row r="31" spans="1:12" x14ac:dyDescent="0.25">
      <c r="A31" s="21"/>
      <c r="B31" s="21"/>
      <c r="C31" s="18"/>
      <c r="D31" s="18"/>
      <c r="E31" s="18"/>
      <c r="F31" s="18"/>
      <c r="G31" s="18"/>
      <c r="H31" s="20"/>
      <c r="I31" s="20"/>
      <c r="J31" s="20"/>
      <c r="K31" s="18"/>
      <c r="L31" s="18"/>
    </row>
    <row r="32" spans="1:12" x14ac:dyDescent="0.25">
      <c r="A32" s="21"/>
      <c r="B32" s="21"/>
      <c r="C32" s="18"/>
      <c r="D32" s="18"/>
      <c r="E32" s="18"/>
      <c r="F32" s="18"/>
      <c r="G32" s="18"/>
      <c r="H32" s="25"/>
      <c r="I32" s="20"/>
      <c r="J32" s="20"/>
      <c r="K32" s="18"/>
      <c r="L32" s="18"/>
    </row>
    <row r="33" spans="1:12" x14ac:dyDescent="0.25">
      <c r="A33" s="21"/>
      <c r="B33" s="21"/>
      <c r="C33" s="18"/>
      <c r="D33" s="18"/>
      <c r="E33" s="18"/>
      <c r="F33" s="18"/>
      <c r="G33" s="18"/>
      <c r="H33" s="25"/>
      <c r="I33" s="20"/>
      <c r="J33" s="20"/>
      <c r="K33" s="18"/>
      <c r="L33" s="18"/>
    </row>
    <row r="34" spans="1:12" x14ac:dyDescent="0.25">
      <c r="A34">
        <f>SUBTOTAL(103,tabAnexo023121722[Número de Cuenta])</f>
        <v>0</v>
      </c>
      <c r="D34" s="15"/>
      <c r="G34" s="15"/>
      <c r="H34" s="16">
        <f>SUBTOTAL(109,tabAnexo023121722[Saldo (a corto plazo al 31/dic/2024)])</f>
        <v>0</v>
      </c>
      <c r="I34" s="16">
        <f>SUBTOTAL(109,tabAnexo023121722[Saldo (a largo plazo al 31/dic/2024)])</f>
        <v>0</v>
      </c>
      <c r="J34" s="16">
        <f>SUBTOTAL(109,tabAnexo023121722[Importe])</f>
        <v>0</v>
      </c>
    </row>
    <row r="46" spans="1:12" x14ac:dyDescent="0.25">
      <c r="A46" s="1" t="s">
        <v>17</v>
      </c>
      <c r="B46" t="s">
        <v>16</v>
      </c>
    </row>
  </sheetData>
  <mergeCells count="10">
    <mergeCell ref="C1:E1"/>
    <mergeCell ref="C2:E2"/>
    <mergeCell ref="C3:E3"/>
    <mergeCell ref="C4:E4"/>
    <mergeCell ref="A6:J6"/>
    <mergeCell ref="A8:D8"/>
    <mergeCell ref="A7:J7"/>
    <mergeCell ref="E8:F8"/>
    <mergeCell ref="G8:I8"/>
    <mergeCell ref="J8:L8"/>
  </mergeCells>
  <printOptions horizontalCentered="1"/>
  <pageMargins left="0.51181102362204722" right="0.51181102362204722" top="0.74803149606299213" bottom="0.74803149606299213" header="0.31496062992125984" footer="0.31496062992125984"/>
  <pageSetup scale="62" fitToHeight="0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43"/>
  <sheetViews>
    <sheetView zoomScaleNormal="100" workbookViewId="0">
      <selection activeCell="J3" sqref="J3"/>
    </sheetView>
  </sheetViews>
  <sheetFormatPr baseColWidth="10" defaultRowHeight="15" x14ac:dyDescent="0.25"/>
  <cols>
    <col min="1" max="1" width="13.5703125" customWidth="1"/>
    <col min="2" max="2" width="15" customWidth="1"/>
    <col min="3" max="3" width="13.7109375" bestFit="1" customWidth="1"/>
    <col min="4" max="4" width="11.42578125" customWidth="1"/>
    <col min="5" max="5" width="30" customWidth="1"/>
    <col min="6" max="6" width="31.28515625" customWidth="1"/>
    <col min="7" max="7" width="15.85546875" customWidth="1"/>
    <col min="8" max="8" width="17" customWidth="1"/>
    <col min="9" max="9" width="18" customWidth="1"/>
    <col min="10" max="10" width="28.42578125" customWidth="1"/>
  </cols>
  <sheetData>
    <row r="1" spans="1:10" x14ac:dyDescent="0.25">
      <c r="A1" s="133" t="s">
        <v>11</v>
      </c>
      <c r="B1" s="124"/>
      <c r="C1" s="261"/>
      <c r="D1" s="261"/>
      <c r="E1" s="261"/>
      <c r="F1" s="261"/>
      <c r="H1" s="14"/>
      <c r="I1" s="14"/>
      <c r="J1" s="14"/>
    </row>
    <row r="2" spans="1:10" x14ac:dyDescent="0.25">
      <c r="A2" s="134" t="s">
        <v>12</v>
      </c>
      <c r="B2" s="135"/>
      <c r="C2" s="262"/>
      <c r="D2" s="262"/>
      <c r="E2" s="262"/>
      <c r="F2" s="262"/>
    </row>
    <row r="3" spans="1:10" x14ac:dyDescent="0.25">
      <c r="A3" s="136" t="s">
        <v>296</v>
      </c>
      <c r="B3" s="135"/>
      <c r="C3" s="262"/>
      <c r="D3" s="262"/>
      <c r="E3" s="262"/>
      <c r="F3" s="262"/>
    </row>
    <row r="4" spans="1:10" x14ac:dyDescent="0.25">
      <c r="A4" s="136" t="s">
        <v>158</v>
      </c>
      <c r="B4" s="135"/>
      <c r="C4" s="262"/>
      <c r="D4" s="262"/>
      <c r="E4" s="262"/>
      <c r="F4" s="262"/>
    </row>
    <row r="5" spans="1:10" x14ac:dyDescent="0.25">
      <c r="A5" s="136" t="s">
        <v>148</v>
      </c>
      <c r="B5" s="135"/>
      <c r="C5" s="127" t="s">
        <v>461</v>
      </c>
      <c r="D5" s="135"/>
      <c r="E5" s="135"/>
      <c r="F5" s="135"/>
    </row>
    <row r="6" spans="1:10" x14ac:dyDescent="0.25">
      <c r="C6" s="253" t="s">
        <v>322</v>
      </c>
      <c r="D6" s="253"/>
      <c r="E6" s="253"/>
      <c r="F6" s="253"/>
      <c r="G6" s="253"/>
      <c r="H6" s="253"/>
      <c r="I6" s="253"/>
      <c r="J6" s="253"/>
    </row>
    <row r="7" spans="1:10" x14ac:dyDescent="0.25">
      <c r="C7" s="253" t="s">
        <v>316</v>
      </c>
      <c r="D7" s="253"/>
      <c r="E7" s="253"/>
      <c r="F7" s="253"/>
      <c r="G7" s="253"/>
      <c r="H7" s="253"/>
      <c r="I7" s="254"/>
      <c r="J7" s="254"/>
    </row>
    <row r="8" spans="1:10" ht="15" customHeight="1" x14ac:dyDescent="0.25">
      <c r="A8" s="270" t="s">
        <v>23</v>
      </c>
      <c r="B8" s="271"/>
      <c r="C8" s="271"/>
      <c r="D8" s="271"/>
      <c r="E8" s="271"/>
      <c r="F8" s="271"/>
      <c r="G8" s="271"/>
      <c r="H8" s="272"/>
      <c r="I8" s="259" t="s">
        <v>2</v>
      </c>
      <c r="J8" s="268"/>
    </row>
    <row r="9" spans="1:10" ht="30" x14ac:dyDescent="0.25">
      <c r="A9" s="139" t="s">
        <v>4</v>
      </c>
      <c r="B9" s="139" t="s">
        <v>62</v>
      </c>
      <c r="C9" s="3" t="s">
        <v>24</v>
      </c>
      <c r="D9" s="4" t="s">
        <v>25</v>
      </c>
      <c r="E9" s="3" t="s">
        <v>28</v>
      </c>
      <c r="F9" s="3" t="s">
        <v>57</v>
      </c>
      <c r="G9" s="3" t="s">
        <v>468</v>
      </c>
      <c r="H9" s="3" t="s">
        <v>44</v>
      </c>
      <c r="I9" s="3" t="s">
        <v>174</v>
      </c>
      <c r="J9" s="13" t="s">
        <v>6</v>
      </c>
    </row>
    <row r="10" spans="1:10" x14ac:dyDescent="0.25">
      <c r="A10" s="37"/>
      <c r="B10" s="37"/>
      <c r="C10" s="19"/>
      <c r="D10" s="18"/>
      <c r="E10" s="18"/>
      <c r="F10" s="18"/>
      <c r="G10" s="20"/>
      <c r="H10" s="20"/>
      <c r="I10" s="18"/>
      <c r="J10" s="18"/>
    </row>
    <row r="11" spans="1:10" x14ac:dyDescent="0.25">
      <c r="A11" s="38"/>
      <c r="B11" s="38"/>
      <c r="C11" s="18"/>
      <c r="D11" s="18"/>
      <c r="E11" s="18"/>
      <c r="F11" s="18"/>
      <c r="G11" s="20"/>
      <c r="H11" s="20"/>
      <c r="I11" s="18"/>
      <c r="J11" s="18"/>
    </row>
    <row r="12" spans="1:10" x14ac:dyDescent="0.25">
      <c r="A12" s="37"/>
      <c r="B12" s="37"/>
      <c r="C12" s="18"/>
      <c r="D12" s="18"/>
      <c r="E12" s="18"/>
      <c r="F12" s="18"/>
      <c r="G12" s="20"/>
      <c r="H12" s="20"/>
      <c r="I12" s="18"/>
      <c r="J12" s="18"/>
    </row>
    <row r="13" spans="1:10" x14ac:dyDescent="0.25">
      <c r="A13" s="38"/>
      <c r="B13" s="38"/>
      <c r="C13" s="18"/>
      <c r="D13" s="18"/>
      <c r="E13" s="18"/>
      <c r="F13" s="18"/>
      <c r="G13" s="20"/>
      <c r="H13" s="20"/>
      <c r="I13" s="18"/>
      <c r="J13" s="18"/>
    </row>
    <row r="14" spans="1:10" x14ac:dyDescent="0.25">
      <c r="A14" s="37"/>
      <c r="B14" s="37"/>
      <c r="C14" s="18"/>
      <c r="D14" s="18"/>
      <c r="E14" s="18"/>
      <c r="F14" s="18"/>
      <c r="G14" s="20"/>
      <c r="H14" s="20"/>
      <c r="I14" s="18"/>
      <c r="J14" s="18"/>
    </row>
    <row r="15" spans="1:10" x14ac:dyDescent="0.25">
      <c r="A15" s="38"/>
      <c r="B15" s="38"/>
      <c r="C15" s="18"/>
      <c r="D15" s="18"/>
      <c r="E15" s="18"/>
      <c r="F15" s="18"/>
      <c r="G15" s="20"/>
      <c r="H15" s="20"/>
      <c r="I15" s="18"/>
      <c r="J15" s="18"/>
    </row>
    <row r="16" spans="1:10" x14ac:dyDescent="0.25">
      <c r="A16" s="37"/>
      <c r="B16" s="37"/>
      <c r="C16" s="18"/>
      <c r="D16" s="18"/>
      <c r="E16" s="18"/>
      <c r="F16" s="18"/>
      <c r="G16" s="20"/>
      <c r="H16" s="20"/>
      <c r="I16" s="18"/>
      <c r="J16" s="18"/>
    </row>
    <row r="17" spans="1:10" x14ac:dyDescent="0.25">
      <c r="A17" s="38"/>
      <c r="B17" s="38"/>
      <c r="C17" s="18"/>
      <c r="D17" s="18"/>
      <c r="E17" s="18"/>
      <c r="F17" s="18"/>
      <c r="G17" s="20"/>
      <c r="H17" s="20"/>
      <c r="I17" s="18"/>
      <c r="J17" s="18"/>
    </row>
    <row r="18" spans="1:10" x14ac:dyDescent="0.25">
      <c r="A18" s="37"/>
      <c r="B18" s="37"/>
      <c r="C18" s="18"/>
      <c r="D18" s="18"/>
      <c r="E18" s="18"/>
      <c r="F18" s="18"/>
      <c r="G18" s="20"/>
      <c r="H18" s="20"/>
      <c r="I18" s="18"/>
      <c r="J18" s="18"/>
    </row>
    <row r="19" spans="1:10" x14ac:dyDescent="0.25">
      <c r="A19" s="38"/>
      <c r="B19" s="38"/>
      <c r="C19" s="18"/>
      <c r="D19" s="18"/>
      <c r="E19" s="18"/>
      <c r="F19" s="18"/>
      <c r="G19" s="20"/>
      <c r="H19" s="20"/>
      <c r="I19" s="18"/>
      <c r="J19" s="18"/>
    </row>
    <row r="20" spans="1:10" x14ac:dyDescent="0.25">
      <c r="A20" s="37"/>
      <c r="B20" s="37"/>
      <c r="C20" s="18"/>
      <c r="D20" s="18"/>
      <c r="E20" s="18"/>
      <c r="F20" s="18"/>
      <c r="G20" s="20"/>
      <c r="H20" s="20"/>
      <c r="I20" s="18"/>
      <c r="J20" s="18"/>
    </row>
    <row r="21" spans="1:10" x14ac:dyDescent="0.25">
      <c r="A21" s="38"/>
      <c r="B21" s="38"/>
      <c r="C21" s="18"/>
      <c r="D21" s="18"/>
      <c r="E21" s="18"/>
      <c r="F21" s="18"/>
      <c r="G21" s="20"/>
      <c r="H21" s="20"/>
      <c r="I21" s="18"/>
      <c r="J21" s="18"/>
    </row>
    <row r="22" spans="1:10" x14ac:dyDescent="0.25">
      <c r="A22" s="37"/>
      <c r="B22" s="37"/>
      <c r="C22" s="18"/>
      <c r="D22" s="18"/>
      <c r="E22" s="18"/>
      <c r="F22" s="18"/>
      <c r="G22" s="20"/>
      <c r="H22" s="20"/>
      <c r="I22" s="18"/>
      <c r="J22" s="18"/>
    </row>
    <row r="23" spans="1:10" x14ac:dyDescent="0.25">
      <c r="A23" s="38"/>
      <c r="B23" s="38"/>
      <c r="C23" s="18"/>
      <c r="D23" s="18"/>
      <c r="E23" s="18"/>
      <c r="F23" s="18"/>
      <c r="G23" s="20"/>
      <c r="H23" s="20"/>
      <c r="I23" s="18"/>
      <c r="J23" s="18"/>
    </row>
    <row r="24" spans="1:10" x14ac:dyDescent="0.25">
      <c r="A24" s="37"/>
      <c r="B24" s="37"/>
      <c r="C24" s="18"/>
      <c r="D24" s="18"/>
      <c r="E24" s="18"/>
      <c r="F24" s="18"/>
      <c r="G24" s="20"/>
      <c r="H24" s="20"/>
      <c r="I24" s="18"/>
      <c r="J24" s="18"/>
    </row>
    <row r="25" spans="1:10" x14ac:dyDescent="0.25">
      <c r="A25" s="38"/>
      <c r="B25" s="38"/>
      <c r="C25" s="18"/>
      <c r="D25" s="18"/>
      <c r="E25" s="18"/>
      <c r="F25" s="18"/>
      <c r="G25" s="20"/>
      <c r="H25" s="20"/>
      <c r="I25" s="18"/>
      <c r="J25" s="18"/>
    </row>
    <row r="26" spans="1:10" x14ac:dyDescent="0.25">
      <c r="A26" s="37"/>
      <c r="B26" s="37"/>
      <c r="C26" s="18"/>
      <c r="D26" s="18"/>
      <c r="E26" s="18"/>
      <c r="F26" s="18"/>
      <c r="G26" s="20"/>
      <c r="H26" s="20"/>
      <c r="I26" s="18"/>
      <c r="J26" s="18"/>
    </row>
    <row r="27" spans="1:10" x14ac:dyDescent="0.25">
      <c r="A27" s="38"/>
      <c r="B27" s="38"/>
      <c r="C27" s="18"/>
      <c r="D27" s="18"/>
      <c r="E27" s="18"/>
      <c r="F27" s="18"/>
      <c r="G27" s="20"/>
      <c r="H27" s="20"/>
      <c r="I27" s="18"/>
      <c r="J27" s="18"/>
    </row>
    <row r="28" spans="1:10" x14ac:dyDescent="0.25">
      <c r="A28" s="37"/>
      <c r="B28" s="37"/>
      <c r="C28" s="18"/>
      <c r="D28" s="18"/>
      <c r="E28" s="18"/>
      <c r="F28" s="18"/>
      <c r="G28" s="20"/>
      <c r="H28" s="20"/>
      <c r="I28" s="18"/>
      <c r="J28" s="18"/>
    </row>
    <row r="29" spans="1:10" x14ac:dyDescent="0.25">
      <c r="A29" s="38"/>
      <c r="B29" s="38"/>
      <c r="C29" s="18"/>
      <c r="D29" s="18"/>
      <c r="E29" s="18"/>
      <c r="F29" s="18"/>
      <c r="G29" s="25"/>
      <c r="H29" s="25"/>
      <c r="I29" s="18"/>
      <c r="J29" s="18"/>
    </row>
    <row r="30" spans="1:10" x14ac:dyDescent="0.25">
      <c r="A30" s="37"/>
      <c r="B30" s="37"/>
      <c r="C30" s="18"/>
      <c r="D30" s="18"/>
      <c r="E30" s="18"/>
      <c r="F30" s="18"/>
      <c r="G30" s="25"/>
      <c r="H30" s="25"/>
      <c r="I30" s="18"/>
      <c r="J30" s="18"/>
    </row>
    <row r="31" spans="1:10" x14ac:dyDescent="0.25">
      <c r="A31" s="36">
        <f>SUBTOTAL(103,A10:A30)</f>
        <v>0</v>
      </c>
      <c r="B31" s="102"/>
      <c r="D31" s="15"/>
      <c r="G31" s="16">
        <f>SUBTOTAL(109,tabAnexo02312172021[Saldo (al 31/dic/2024)])</f>
        <v>0</v>
      </c>
      <c r="H31" s="16"/>
    </row>
    <row r="43" spans="1:2" x14ac:dyDescent="0.25">
      <c r="A43" s="1" t="s">
        <v>17</v>
      </c>
      <c r="B43" t="s">
        <v>16</v>
      </c>
    </row>
  </sheetData>
  <mergeCells count="8">
    <mergeCell ref="I8:J8"/>
    <mergeCell ref="C7:J7"/>
    <mergeCell ref="C6:J6"/>
    <mergeCell ref="C1:F1"/>
    <mergeCell ref="C2:F2"/>
    <mergeCell ref="C3:F3"/>
    <mergeCell ref="C4:F4"/>
    <mergeCell ref="A8:H8"/>
  </mergeCells>
  <printOptions horizontalCentered="1"/>
  <pageMargins left="0.51181102362204722" right="0.51181102362204722" top="0.74803149606299213" bottom="0.74803149606299213" header="0.31496062992125984" footer="0.31496062992125984"/>
  <pageSetup scale="61" fitToHeight="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47"/>
  <sheetViews>
    <sheetView zoomScaleNormal="100" workbookViewId="0">
      <selection activeCell="E13" sqref="E13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31.42578125" customWidth="1"/>
    <col min="5" max="6" width="38.42578125" customWidth="1"/>
    <col min="7" max="7" width="11.7109375" customWidth="1"/>
    <col min="8" max="8" width="11" customWidth="1"/>
    <col min="9" max="9" width="12.42578125" customWidth="1"/>
    <col min="10" max="10" width="9.140625" customWidth="1"/>
    <col min="11" max="11" width="15.140625" customWidth="1"/>
    <col min="12" max="12" width="16" customWidth="1"/>
    <col min="13" max="13" width="15.7109375" customWidth="1"/>
  </cols>
  <sheetData>
    <row r="1" spans="1:13" x14ac:dyDescent="0.25">
      <c r="A1" s="133" t="s">
        <v>11</v>
      </c>
      <c r="B1" s="124"/>
      <c r="C1" s="261"/>
      <c r="D1" s="261"/>
      <c r="E1" s="261"/>
      <c r="F1" s="6"/>
      <c r="G1" s="6"/>
      <c r="H1" s="6"/>
      <c r="I1" s="6"/>
      <c r="J1" s="14"/>
      <c r="K1" s="14"/>
    </row>
    <row r="2" spans="1:13" x14ac:dyDescent="0.25">
      <c r="A2" s="134" t="s">
        <v>12</v>
      </c>
      <c r="B2" s="135"/>
      <c r="C2" s="262"/>
      <c r="D2" s="262"/>
      <c r="E2" s="262"/>
      <c r="F2" s="7"/>
      <c r="G2" s="7"/>
      <c r="H2" s="7"/>
      <c r="I2" s="7"/>
    </row>
    <row r="3" spans="1:13" x14ac:dyDescent="0.25">
      <c r="A3" s="136" t="s">
        <v>296</v>
      </c>
      <c r="B3" s="135"/>
      <c r="C3" s="262"/>
      <c r="D3" s="262"/>
      <c r="E3" s="262"/>
      <c r="F3" s="7"/>
      <c r="G3" s="7"/>
      <c r="H3" s="7"/>
      <c r="I3" s="7"/>
    </row>
    <row r="4" spans="1:13" x14ac:dyDescent="0.25">
      <c r="A4" s="136" t="s">
        <v>158</v>
      </c>
      <c r="B4" s="135"/>
      <c r="C4" s="262"/>
      <c r="D4" s="262"/>
      <c r="E4" s="262"/>
      <c r="F4" s="7"/>
      <c r="G4" s="7"/>
      <c r="H4" s="7"/>
      <c r="I4" s="7"/>
    </row>
    <row r="5" spans="1:13" x14ac:dyDescent="0.25">
      <c r="A5" s="136" t="s">
        <v>148</v>
      </c>
      <c r="B5" s="135"/>
      <c r="C5" s="127" t="s">
        <v>461</v>
      </c>
      <c r="D5" s="135"/>
      <c r="E5" s="135"/>
      <c r="F5" s="7"/>
      <c r="G5" s="7"/>
      <c r="H5" s="7"/>
    </row>
    <row r="6" spans="1:13" x14ac:dyDescent="0.25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3" x14ac:dyDescent="0.25">
      <c r="A7" s="253" t="s">
        <v>56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1:13" x14ac:dyDescent="0.25">
      <c r="A8" s="254" t="s">
        <v>312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</row>
    <row r="9" spans="1:13" x14ac:dyDescent="0.25">
      <c r="A9" s="266" t="s">
        <v>23</v>
      </c>
      <c r="B9" s="267"/>
      <c r="C9" s="263" t="s">
        <v>26</v>
      </c>
      <c r="D9" s="259"/>
      <c r="E9" s="259"/>
      <c r="F9" s="273" t="s">
        <v>50</v>
      </c>
      <c r="G9" s="274"/>
      <c r="H9" s="274"/>
      <c r="I9" s="263" t="s">
        <v>20</v>
      </c>
      <c r="J9" s="259"/>
      <c r="K9" s="260"/>
      <c r="L9" s="259" t="s">
        <v>2</v>
      </c>
      <c r="M9" s="268"/>
    </row>
    <row r="10" spans="1:13" ht="45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468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3" t="s">
        <v>6</v>
      </c>
    </row>
    <row r="11" spans="1:13" x14ac:dyDescent="0.25">
      <c r="A11" s="19"/>
      <c r="B11" s="18"/>
      <c r="C11" s="18"/>
      <c r="D11" s="18"/>
      <c r="E11" s="18"/>
      <c r="F11" s="18"/>
      <c r="G11" s="20"/>
      <c r="H11" s="24"/>
      <c r="I11" s="20"/>
      <c r="J11" s="19"/>
      <c r="K11" s="18"/>
      <c r="L11" s="18"/>
      <c r="M11" s="18"/>
    </row>
    <row r="12" spans="1:13" x14ac:dyDescent="0.25">
      <c r="A12" s="18"/>
      <c r="B12" s="18"/>
      <c r="C12" s="18"/>
      <c r="D12" s="18"/>
      <c r="E12" s="18"/>
      <c r="F12" s="18"/>
      <c r="G12" s="20"/>
      <c r="H12" s="24"/>
      <c r="I12" s="20"/>
      <c r="J12" s="18"/>
      <c r="K12" s="18"/>
      <c r="L12" s="18"/>
      <c r="M12" s="18"/>
    </row>
    <row r="13" spans="1:13" x14ac:dyDescent="0.25">
      <c r="A13" s="18"/>
      <c r="B13" s="18"/>
      <c r="C13" s="18"/>
      <c r="D13" s="18"/>
      <c r="E13" s="18"/>
      <c r="F13" s="18"/>
      <c r="G13" s="20"/>
      <c r="H13" s="24"/>
      <c r="I13" s="20"/>
      <c r="J13" s="18"/>
      <c r="K13" s="18"/>
      <c r="L13" s="18"/>
      <c r="M13" s="18"/>
    </row>
    <row r="14" spans="1:13" x14ac:dyDescent="0.25">
      <c r="A14" s="18"/>
      <c r="B14" s="18"/>
      <c r="C14" s="18"/>
      <c r="D14" s="18"/>
      <c r="E14" s="18"/>
      <c r="F14" s="18"/>
      <c r="G14" s="20"/>
      <c r="H14" s="24"/>
      <c r="I14" s="20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20"/>
      <c r="H15" s="24"/>
      <c r="I15" s="20"/>
      <c r="J15" s="18"/>
      <c r="K15" s="18"/>
      <c r="L15" s="18"/>
      <c r="M15" s="18"/>
    </row>
    <row r="16" spans="1:13" x14ac:dyDescent="0.25">
      <c r="A16" s="18"/>
      <c r="B16" s="18"/>
      <c r="C16" s="18"/>
      <c r="D16" s="18"/>
      <c r="E16" s="18"/>
      <c r="F16" s="18"/>
      <c r="G16" s="20"/>
      <c r="H16" s="24"/>
      <c r="I16" s="20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20"/>
      <c r="H17" s="24"/>
      <c r="I17" s="20"/>
      <c r="J17" s="18"/>
      <c r="K17" s="18"/>
      <c r="L17" s="18"/>
      <c r="M17" s="18"/>
    </row>
    <row r="18" spans="1:13" x14ac:dyDescent="0.25">
      <c r="A18" s="18"/>
      <c r="B18" s="18"/>
      <c r="C18" s="18"/>
      <c r="D18" s="18"/>
      <c r="E18" s="18"/>
      <c r="F18" s="18"/>
      <c r="G18" s="20"/>
      <c r="H18" s="24"/>
      <c r="I18" s="20"/>
      <c r="J18" s="18"/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20"/>
      <c r="H19" s="24"/>
      <c r="I19" s="20"/>
      <c r="J19" s="18"/>
      <c r="K19" s="18"/>
      <c r="L19" s="18"/>
      <c r="M19" s="18"/>
    </row>
    <row r="20" spans="1:13" x14ac:dyDescent="0.25">
      <c r="A20" s="18"/>
      <c r="B20" s="18"/>
      <c r="C20" s="18"/>
      <c r="D20" s="18"/>
      <c r="E20" s="18"/>
      <c r="F20" s="18"/>
      <c r="G20" s="20"/>
      <c r="H20" s="24"/>
      <c r="I20" s="20"/>
      <c r="J20" s="18"/>
      <c r="K20" s="18"/>
      <c r="L20" s="18"/>
      <c r="M20" s="18"/>
    </row>
    <row r="21" spans="1:13" x14ac:dyDescent="0.25">
      <c r="A21" s="18"/>
      <c r="B21" s="18"/>
      <c r="C21" s="18"/>
      <c r="D21" s="18"/>
      <c r="E21" s="18"/>
      <c r="F21" s="18"/>
      <c r="G21" s="20"/>
      <c r="H21" s="24"/>
      <c r="I21" s="20"/>
      <c r="J21" s="18"/>
      <c r="K21" s="18"/>
      <c r="L21" s="18"/>
      <c r="M21" s="18"/>
    </row>
    <row r="22" spans="1:13" x14ac:dyDescent="0.25">
      <c r="A22" s="18"/>
      <c r="B22" s="18"/>
      <c r="C22" s="18"/>
      <c r="D22" s="18"/>
      <c r="E22" s="18"/>
      <c r="F22" s="18"/>
      <c r="G22" s="20"/>
      <c r="H22" s="24"/>
      <c r="I22" s="20"/>
      <c r="J22" s="18"/>
      <c r="K22" s="18"/>
      <c r="L22" s="18"/>
      <c r="M22" s="18"/>
    </row>
    <row r="23" spans="1:13" x14ac:dyDescent="0.25">
      <c r="A23" s="18"/>
      <c r="B23" s="18"/>
      <c r="C23" s="18"/>
      <c r="D23" s="18"/>
      <c r="E23" s="18"/>
      <c r="F23" s="18"/>
      <c r="G23" s="20"/>
      <c r="H23" s="24"/>
      <c r="I23" s="20"/>
      <c r="J23" s="18"/>
      <c r="K23" s="18"/>
      <c r="L23" s="18"/>
      <c r="M23" s="18"/>
    </row>
    <row r="24" spans="1:13" x14ac:dyDescent="0.25">
      <c r="A24" s="18"/>
      <c r="B24" s="18"/>
      <c r="C24" s="18"/>
      <c r="D24" s="18"/>
      <c r="E24" s="18"/>
      <c r="F24" s="18"/>
      <c r="G24" s="20"/>
      <c r="H24" s="24"/>
      <c r="I24" s="20"/>
      <c r="J24" s="18"/>
      <c r="K24" s="18"/>
      <c r="L24" s="18"/>
      <c r="M24" s="18"/>
    </row>
    <row r="25" spans="1:13" x14ac:dyDescent="0.25">
      <c r="A25" s="18"/>
      <c r="B25" s="18"/>
      <c r="C25" s="18"/>
      <c r="D25" s="18"/>
      <c r="E25" s="18"/>
      <c r="F25" s="18"/>
      <c r="G25" s="20"/>
      <c r="H25" s="24"/>
      <c r="I25" s="20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20"/>
      <c r="H26" s="24"/>
      <c r="I26" s="20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20"/>
      <c r="H27" s="24"/>
      <c r="I27" s="20"/>
      <c r="J27" s="18"/>
      <c r="K27" s="18"/>
      <c r="L27" s="18"/>
      <c r="M27" s="18"/>
    </row>
    <row r="28" spans="1:13" x14ac:dyDescent="0.25">
      <c r="A28" s="18"/>
      <c r="B28" s="18"/>
      <c r="C28" s="18"/>
      <c r="D28" s="18"/>
      <c r="E28" s="18"/>
      <c r="F28" s="18"/>
      <c r="G28" s="20"/>
      <c r="H28" s="24"/>
      <c r="I28" s="20"/>
      <c r="J28" s="18"/>
      <c r="K28" s="18"/>
      <c r="L28" s="18"/>
      <c r="M28" s="18"/>
    </row>
    <row r="29" spans="1:13" x14ac:dyDescent="0.25">
      <c r="A29" s="18"/>
      <c r="B29" s="18"/>
      <c r="C29" s="18"/>
      <c r="D29" s="18"/>
      <c r="E29" s="18"/>
      <c r="F29" s="18"/>
      <c r="G29" s="20"/>
      <c r="H29" s="24"/>
      <c r="I29" s="20"/>
      <c r="J29" s="18"/>
      <c r="K29" s="18"/>
      <c r="L29" s="18"/>
      <c r="M29" s="18"/>
    </row>
    <row r="30" spans="1:13" x14ac:dyDescent="0.25">
      <c r="A30" s="18"/>
      <c r="B30" s="18"/>
      <c r="C30" s="18"/>
      <c r="D30" s="18"/>
      <c r="E30" s="18"/>
      <c r="F30" s="18"/>
      <c r="G30" s="20"/>
      <c r="H30" s="24"/>
      <c r="I30" s="20"/>
      <c r="J30" s="18"/>
      <c r="K30" s="18"/>
      <c r="L30" s="18"/>
      <c r="M30" s="18"/>
    </row>
    <row r="31" spans="1:13" x14ac:dyDescent="0.25">
      <c r="A31" s="18"/>
      <c r="B31" s="18"/>
      <c r="C31" s="18"/>
      <c r="D31" s="18"/>
      <c r="E31" s="18"/>
      <c r="F31" s="18"/>
      <c r="G31" s="20"/>
      <c r="H31" s="24"/>
      <c r="I31" s="20"/>
      <c r="J31" s="18"/>
      <c r="K31" s="18"/>
      <c r="L31" s="18"/>
      <c r="M31" s="18"/>
    </row>
    <row r="32" spans="1:13" x14ac:dyDescent="0.25">
      <c r="A32" s="18"/>
      <c r="B32" s="18"/>
      <c r="C32" s="18"/>
      <c r="D32" s="18"/>
      <c r="E32" s="18"/>
      <c r="F32" s="18"/>
      <c r="G32" s="20"/>
      <c r="H32" s="24"/>
      <c r="I32" s="20"/>
      <c r="J32" s="18"/>
      <c r="K32" s="18"/>
      <c r="L32" s="18"/>
      <c r="M32" s="18"/>
    </row>
    <row r="33" spans="1:13" x14ac:dyDescent="0.25">
      <c r="A33" s="18"/>
      <c r="B33" s="18"/>
      <c r="C33" s="18"/>
      <c r="D33" s="18"/>
      <c r="E33" s="18"/>
      <c r="F33" s="18"/>
      <c r="G33" s="25"/>
      <c r="H33" s="24"/>
      <c r="I33" s="20"/>
      <c r="J33" s="18"/>
      <c r="K33" s="18"/>
      <c r="L33" s="18"/>
      <c r="M33" s="18"/>
    </row>
    <row r="34" spans="1:13" x14ac:dyDescent="0.25">
      <c r="A34" s="18"/>
      <c r="B34" s="18"/>
      <c r="C34" s="18"/>
      <c r="D34" s="18"/>
      <c r="E34" s="18"/>
      <c r="F34" s="18"/>
      <c r="G34" s="25"/>
      <c r="H34" s="24"/>
      <c r="I34" s="20"/>
      <c r="J34" s="18"/>
      <c r="K34" s="18"/>
      <c r="L34" s="18"/>
      <c r="M34" s="18"/>
    </row>
    <row r="35" spans="1:13" x14ac:dyDescent="0.25">
      <c r="A35">
        <f>SUBTOTAL(103,tabAnexo023121720[Fecha de Póliza])</f>
        <v>0</v>
      </c>
      <c r="B35" s="15"/>
      <c r="C35" s="15"/>
      <c r="F35" s="15"/>
      <c r="G35" s="16">
        <f>SUBTOTAL(109,tabAnexo023121720[Saldo (al 31/dic/2024)])</f>
        <v>0</v>
      </c>
      <c r="H35" s="15"/>
      <c r="I35" s="27">
        <f>SUBTOTAL(109,tabAnexo023121720[Importe])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7:M7"/>
    <mergeCell ref="A6:M6"/>
    <mergeCell ref="C1:E1"/>
    <mergeCell ref="C2:E2"/>
    <mergeCell ref="C3:E3"/>
    <mergeCell ref="C4:E4"/>
    <mergeCell ref="A8:M8"/>
    <mergeCell ref="A9:B9"/>
    <mergeCell ref="C9:E9"/>
    <mergeCell ref="F9:H9"/>
    <mergeCell ref="I9:K9"/>
    <mergeCell ref="L9:M9"/>
  </mergeCells>
  <dataValidations count="3">
    <dataValidation type="list" allowBlank="1" showInputMessage="1" showErrorMessage="1" sqref="C11:C34" xr:uid="{00000000-0002-0000-0D00-000000000000}">
      <formula1>"CFDI, Otros"</formula1>
    </dataValidation>
    <dataValidation type="list" allowBlank="1" showInputMessage="1" showErrorMessage="1" sqref="H12:H34" xr:uid="{00000000-0002-0000-0D00-000001000000}">
      <formula1>"0-90 días,91-180 días, 181-365 días"</formula1>
    </dataValidation>
    <dataValidation type="list" allowBlank="1" showInputMessage="1" showErrorMessage="1" sqref="H11" xr:uid="{00000000-0002-0000-0D00-000002000000}">
      <formula1>"0-90 días,91-180 días, 181-365 días, Más de 365 días"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2"/>
  <sheetViews>
    <sheetView zoomScale="66" zoomScaleNormal="66" workbookViewId="0">
      <selection activeCell="C5" sqref="C5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20.85546875" customWidth="1"/>
    <col min="4" max="4" width="20.42578125" customWidth="1"/>
    <col min="5" max="5" width="22.42578125" customWidth="1"/>
    <col min="6" max="6" width="21" customWidth="1"/>
    <col min="7" max="7" width="14.5703125" customWidth="1"/>
    <col min="8" max="8" width="20.5703125" customWidth="1"/>
    <col min="9" max="9" width="22.7109375" customWidth="1"/>
    <col min="10" max="10" width="20" customWidth="1"/>
    <col min="11" max="11" width="19.28515625" customWidth="1"/>
    <col min="12" max="12" width="23.42578125" customWidth="1"/>
    <col min="13" max="13" width="31.5703125" customWidth="1"/>
    <col min="14" max="14" width="11.42578125" style="1"/>
  </cols>
  <sheetData>
    <row r="1" spans="1:13" x14ac:dyDescent="0.25">
      <c r="A1" s="133" t="s">
        <v>11</v>
      </c>
      <c r="B1" s="124"/>
      <c r="C1" s="261"/>
      <c r="D1" s="261"/>
      <c r="E1" s="261"/>
      <c r="F1" s="14"/>
      <c r="G1" s="14"/>
      <c r="H1" s="14"/>
      <c r="I1" s="14"/>
      <c r="J1" s="14"/>
      <c r="K1" s="14"/>
    </row>
    <row r="2" spans="1:13" x14ac:dyDescent="0.25">
      <c r="A2" s="134" t="s">
        <v>12</v>
      </c>
      <c r="B2" s="135"/>
      <c r="C2" s="262"/>
      <c r="D2" s="262"/>
      <c r="E2" s="262"/>
    </row>
    <row r="3" spans="1:13" x14ac:dyDescent="0.25">
      <c r="A3" s="136" t="s">
        <v>296</v>
      </c>
      <c r="B3" s="135"/>
      <c r="C3" s="262"/>
      <c r="D3" s="262"/>
      <c r="E3" s="262"/>
    </row>
    <row r="4" spans="1:13" x14ac:dyDescent="0.25">
      <c r="A4" s="136" t="s">
        <v>158</v>
      </c>
      <c r="B4" s="135"/>
      <c r="C4" s="262"/>
      <c r="D4" s="262"/>
      <c r="E4" s="262"/>
    </row>
    <row r="5" spans="1:13" x14ac:dyDescent="0.25">
      <c r="A5" s="136" t="s">
        <v>148</v>
      </c>
      <c r="B5" s="135"/>
      <c r="C5" s="127" t="s">
        <v>461</v>
      </c>
      <c r="D5" s="135"/>
      <c r="E5" s="135"/>
    </row>
    <row r="6" spans="1:13" x14ac:dyDescent="0.25">
      <c r="A6" s="253" t="s">
        <v>65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1"/>
    </row>
    <row r="7" spans="1:13" x14ac:dyDescent="0.25">
      <c r="A7" s="253" t="s">
        <v>47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1"/>
    </row>
    <row r="8" spans="1:13" x14ac:dyDescent="0.25">
      <c r="A8" s="28" t="s">
        <v>323</v>
      </c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15" customHeight="1" x14ac:dyDescent="0.25">
      <c r="A9" s="275" t="s">
        <v>317</v>
      </c>
      <c r="B9" s="275"/>
      <c r="C9" s="275"/>
      <c r="D9" s="275"/>
      <c r="E9" s="275"/>
      <c r="F9" s="275"/>
      <c r="G9" s="275"/>
      <c r="H9" s="275"/>
      <c r="I9" s="257" t="s">
        <v>80</v>
      </c>
      <c r="J9" s="257"/>
      <c r="K9" s="257"/>
      <c r="L9" s="257" t="s">
        <v>432</v>
      </c>
      <c r="M9" s="257"/>
    </row>
    <row r="10" spans="1:13" s="173" customFormat="1" ht="65.25" customHeight="1" x14ac:dyDescent="0.25">
      <c r="A10" s="200" t="s">
        <v>64</v>
      </c>
      <c r="B10" s="201" t="s">
        <v>183</v>
      </c>
      <c r="C10" s="201" t="s">
        <v>184</v>
      </c>
      <c r="D10" s="201" t="s">
        <v>326</v>
      </c>
      <c r="E10" s="201" t="s">
        <v>182</v>
      </c>
      <c r="F10" s="201" t="s">
        <v>460</v>
      </c>
      <c r="G10" s="201" t="s">
        <v>174</v>
      </c>
      <c r="H10" s="201" t="s">
        <v>427</v>
      </c>
      <c r="I10" s="201" t="s">
        <v>428</v>
      </c>
      <c r="J10" s="201" t="s">
        <v>429</v>
      </c>
      <c r="K10" s="202" t="s">
        <v>79</v>
      </c>
      <c r="L10" s="202" t="s">
        <v>430</v>
      </c>
      <c r="M10" s="203" t="s">
        <v>431</v>
      </c>
    </row>
    <row r="11" spans="1:13" s="94" customFormat="1" ht="22.5" customHeight="1" x14ac:dyDescent="0.25">
      <c r="A11" s="94" t="s">
        <v>67</v>
      </c>
      <c r="B11" s="117"/>
      <c r="C11" s="117"/>
      <c r="D11" s="110"/>
      <c r="E11" s="110"/>
      <c r="F11" s="110"/>
      <c r="G11" s="110"/>
      <c r="H11" s="114"/>
      <c r="I11" s="110"/>
      <c r="J11" s="110"/>
      <c r="K11" s="111"/>
      <c r="L11" s="111"/>
      <c r="M11" s="196"/>
    </row>
    <row r="12" spans="1:13" s="94" customFormat="1" ht="22.5" customHeight="1" x14ac:dyDescent="0.25">
      <c r="A12" s="94" t="s">
        <v>68</v>
      </c>
      <c r="B12" s="110"/>
      <c r="C12" s="110"/>
      <c r="D12" s="110"/>
      <c r="E12" s="110"/>
      <c r="F12" s="110"/>
      <c r="G12" s="110"/>
      <c r="H12" s="114"/>
      <c r="I12" s="110"/>
      <c r="J12" s="110"/>
      <c r="K12" s="110"/>
      <c r="L12" s="110"/>
      <c r="M12" s="147"/>
    </row>
    <row r="13" spans="1:13" s="94" customFormat="1" ht="22.5" customHeight="1" x14ac:dyDescent="0.25">
      <c r="A13" s="94" t="s">
        <v>69</v>
      </c>
      <c r="B13" s="110"/>
      <c r="C13" s="110"/>
      <c r="D13" s="110"/>
      <c r="E13" s="110"/>
      <c r="F13" s="110"/>
      <c r="G13" s="110"/>
      <c r="H13" s="114"/>
      <c r="I13" s="110"/>
      <c r="J13" s="110"/>
      <c r="K13" s="111"/>
      <c r="L13" s="111"/>
      <c r="M13" s="196"/>
    </row>
    <row r="14" spans="1:13" s="94" customFormat="1" ht="22.5" customHeight="1" x14ac:dyDescent="0.25">
      <c r="A14" s="94" t="s">
        <v>70</v>
      </c>
      <c r="B14" s="110"/>
      <c r="C14" s="110"/>
      <c r="D14" s="110"/>
      <c r="E14" s="110"/>
      <c r="F14" s="110"/>
      <c r="G14" s="110"/>
      <c r="H14" s="114"/>
      <c r="I14" s="110"/>
      <c r="J14" s="110"/>
      <c r="K14" s="110"/>
      <c r="L14" s="110"/>
      <c r="M14" s="147"/>
    </row>
    <row r="15" spans="1:13" s="94" customFormat="1" ht="22.5" customHeight="1" x14ac:dyDescent="0.25">
      <c r="A15" s="94" t="s">
        <v>71</v>
      </c>
      <c r="B15" s="110"/>
      <c r="C15" s="110"/>
      <c r="D15" s="110"/>
      <c r="E15" s="110"/>
      <c r="F15" s="110"/>
      <c r="G15" s="110"/>
      <c r="H15" s="114"/>
      <c r="I15" s="110"/>
      <c r="J15" s="110"/>
      <c r="K15" s="111"/>
      <c r="L15" s="111"/>
      <c r="M15" s="196"/>
    </row>
    <row r="16" spans="1:13" s="94" customFormat="1" ht="22.5" customHeight="1" x14ac:dyDescent="0.25">
      <c r="A16" s="94" t="s">
        <v>72</v>
      </c>
      <c r="B16" s="110"/>
      <c r="C16" s="110"/>
      <c r="D16" s="110"/>
      <c r="E16" s="110"/>
      <c r="F16" s="110"/>
      <c r="G16" s="110"/>
      <c r="H16" s="114"/>
      <c r="I16" s="110"/>
      <c r="J16" s="110"/>
      <c r="K16" s="110"/>
      <c r="L16" s="110"/>
      <c r="M16" s="147"/>
    </row>
    <row r="17" spans="1:14" s="94" customFormat="1" ht="22.5" customHeight="1" x14ac:dyDescent="0.25">
      <c r="A17" s="94" t="s">
        <v>73</v>
      </c>
      <c r="B17" s="110"/>
      <c r="C17" s="110"/>
      <c r="D17" s="110"/>
      <c r="E17" s="110"/>
      <c r="F17" s="110"/>
      <c r="G17" s="110"/>
      <c r="H17" s="114"/>
      <c r="I17" s="110"/>
      <c r="J17" s="110"/>
      <c r="K17" s="111"/>
      <c r="L17" s="111"/>
      <c r="M17" s="196"/>
    </row>
    <row r="18" spans="1:14" s="94" customFormat="1" ht="22.5" customHeight="1" x14ac:dyDescent="0.25">
      <c r="A18" s="94" t="s">
        <v>74</v>
      </c>
      <c r="B18" s="110"/>
      <c r="C18" s="110"/>
      <c r="D18" s="110"/>
      <c r="E18" s="110"/>
      <c r="F18" s="110"/>
      <c r="G18" s="110"/>
      <c r="H18" s="114"/>
      <c r="I18" s="110"/>
      <c r="J18" s="110"/>
      <c r="K18" s="110"/>
      <c r="L18" s="110"/>
      <c r="M18" s="147"/>
    </row>
    <row r="19" spans="1:14" s="94" customFormat="1" ht="22.5" customHeight="1" x14ac:dyDescent="0.25">
      <c r="A19" s="94" t="s">
        <v>75</v>
      </c>
      <c r="B19" s="110"/>
      <c r="C19" s="110"/>
      <c r="D19" s="110"/>
      <c r="E19" s="110"/>
      <c r="F19" s="110"/>
      <c r="G19" s="110"/>
      <c r="H19" s="114"/>
      <c r="I19" s="110"/>
      <c r="J19" s="110"/>
      <c r="K19" s="111"/>
      <c r="L19" s="111"/>
      <c r="M19" s="196"/>
    </row>
    <row r="20" spans="1:14" s="94" customFormat="1" ht="22.5" customHeight="1" x14ac:dyDescent="0.25">
      <c r="A20" s="94" t="s">
        <v>76</v>
      </c>
      <c r="B20" s="110"/>
      <c r="C20" s="110"/>
      <c r="D20" s="110"/>
      <c r="E20" s="110"/>
      <c r="F20" s="110"/>
      <c r="G20" s="110"/>
      <c r="H20" s="114"/>
      <c r="I20" s="110"/>
      <c r="J20" s="110"/>
      <c r="K20" s="110"/>
      <c r="L20" s="110"/>
      <c r="M20" s="147"/>
    </row>
    <row r="21" spans="1:14" s="94" customFormat="1" ht="22.5" customHeight="1" x14ac:dyDescent="0.25">
      <c r="A21" s="94" t="s">
        <v>77</v>
      </c>
      <c r="B21" s="110"/>
      <c r="C21" s="110"/>
      <c r="D21" s="110"/>
      <c r="E21" s="110"/>
      <c r="F21" s="110"/>
      <c r="G21" s="110"/>
      <c r="H21" s="114"/>
      <c r="I21" s="110"/>
      <c r="J21" s="110"/>
      <c r="K21" s="111"/>
      <c r="L21" s="111"/>
      <c r="M21" s="196"/>
    </row>
    <row r="22" spans="1:14" s="94" customFormat="1" ht="22.5" customHeight="1" x14ac:dyDescent="0.25">
      <c r="A22" s="94" t="s">
        <v>78</v>
      </c>
      <c r="B22" s="110"/>
      <c r="C22" s="110"/>
      <c r="D22" s="110"/>
      <c r="E22" s="110"/>
      <c r="F22" s="110"/>
      <c r="G22" s="110"/>
      <c r="H22" s="114"/>
      <c r="I22" s="110"/>
      <c r="J22" s="110"/>
      <c r="K22" s="110"/>
      <c r="L22" s="110"/>
      <c r="M22" s="147"/>
    </row>
    <row r="23" spans="1:14" ht="22.5" customHeight="1" x14ac:dyDescent="0.25">
      <c r="A23">
        <f>SUBTOTAL(103,tabAnexo023121720232427[Mes])</f>
        <v>12</v>
      </c>
      <c r="D23" s="197"/>
      <c r="E23" s="197"/>
      <c r="H23" s="198">
        <f>SUBTOTAL(109,tabAnexo023121720232427[Importe mensual (momento recaudado)])</f>
        <v>0</v>
      </c>
      <c r="J23" s="199"/>
      <c r="N23"/>
    </row>
    <row r="31" spans="1:14" x14ac:dyDescent="0.25">
      <c r="A31" s="28" t="s">
        <v>324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4" ht="15" customHeight="1" x14ac:dyDescent="0.25">
      <c r="A32" s="275" t="s">
        <v>317</v>
      </c>
      <c r="B32" s="275"/>
      <c r="C32" s="275"/>
      <c r="D32" s="275"/>
      <c r="E32" s="275"/>
      <c r="F32" s="275"/>
      <c r="G32" s="275"/>
      <c r="H32" s="275"/>
      <c r="I32" s="257" t="s">
        <v>80</v>
      </c>
      <c r="J32" s="257"/>
      <c r="K32" s="257"/>
      <c r="L32" s="257" t="s">
        <v>432</v>
      </c>
      <c r="M32" s="257"/>
    </row>
    <row r="33" spans="1:14" s="173" customFormat="1" ht="63.75" customHeight="1" x14ac:dyDescent="0.25">
      <c r="A33" s="200" t="s">
        <v>64</v>
      </c>
      <c r="B33" s="201" t="s">
        <v>183</v>
      </c>
      <c r="C33" s="201" t="s">
        <v>184</v>
      </c>
      <c r="D33" s="201" t="s">
        <v>326</v>
      </c>
      <c r="E33" s="201" t="s">
        <v>182</v>
      </c>
      <c r="F33" s="201" t="s">
        <v>460</v>
      </c>
      <c r="G33" s="201" t="s">
        <v>174</v>
      </c>
      <c r="H33" s="201" t="s">
        <v>427</v>
      </c>
      <c r="I33" s="201" t="s">
        <v>428</v>
      </c>
      <c r="J33" s="201" t="s">
        <v>429</v>
      </c>
      <c r="K33" s="202" t="s">
        <v>79</v>
      </c>
      <c r="L33" s="202" t="s">
        <v>430</v>
      </c>
      <c r="M33" s="203" t="s">
        <v>431</v>
      </c>
    </row>
    <row r="34" spans="1:14" s="94" customFormat="1" ht="21.75" customHeight="1" x14ac:dyDescent="0.25">
      <c r="A34" s="94" t="s">
        <v>67</v>
      </c>
      <c r="B34" s="117"/>
      <c r="C34" s="117"/>
      <c r="D34" s="110"/>
      <c r="E34" s="110"/>
      <c r="F34" s="110"/>
      <c r="G34" s="110"/>
      <c r="H34" s="114"/>
      <c r="I34" s="110"/>
      <c r="J34" s="110"/>
      <c r="K34" s="111"/>
      <c r="L34" s="111"/>
      <c r="M34" s="196"/>
    </row>
    <row r="35" spans="1:14" s="94" customFormat="1" ht="21.75" customHeight="1" x14ac:dyDescent="0.25">
      <c r="A35" s="94" t="s">
        <v>68</v>
      </c>
      <c r="B35" s="110"/>
      <c r="C35" s="110"/>
      <c r="D35" s="110"/>
      <c r="E35" s="110"/>
      <c r="F35" s="110"/>
      <c r="G35" s="110"/>
      <c r="H35" s="114"/>
      <c r="I35" s="110"/>
      <c r="J35" s="110"/>
      <c r="K35" s="110"/>
      <c r="L35" s="110"/>
      <c r="M35" s="147"/>
    </row>
    <row r="36" spans="1:14" s="94" customFormat="1" ht="21.75" customHeight="1" x14ac:dyDescent="0.25">
      <c r="A36" s="94" t="s">
        <v>69</v>
      </c>
      <c r="B36" s="110"/>
      <c r="C36" s="110"/>
      <c r="D36" s="110"/>
      <c r="E36" s="110"/>
      <c r="F36" s="110"/>
      <c r="G36" s="110"/>
      <c r="H36" s="114"/>
      <c r="I36" s="110"/>
      <c r="J36" s="110"/>
      <c r="K36" s="111"/>
      <c r="L36" s="111"/>
      <c r="M36" s="196"/>
    </row>
    <row r="37" spans="1:14" s="94" customFormat="1" ht="21.75" customHeight="1" x14ac:dyDescent="0.25">
      <c r="A37" s="94" t="s">
        <v>70</v>
      </c>
      <c r="B37" s="110"/>
      <c r="C37" s="110"/>
      <c r="D37" s="110"/>
      <c r="E37" s="110"/>
      <c r="F37" s="110"/>
      <c r="G37" s="110"/>
      <c r="H37" s="114"/>
      <c r="I37" s="110"/>
      <c r="J37" s="110"/>
      <c r="K37" s="110"/>
      <c r="L37" s="110"/>
      <c r="M37" s="147"/>
    </row>
    <row r="38" spans="1:14" s="94" customFormat="1" ht="21.75" customHeight="1" x14ac:dyDescent="0.25">
      <c r="A38" s="94" t="s">
        <v>71</v>
      </c>
      <c r="B38" s="110"/>
      <c r="C38" s="110"/>
      <c r="D38" s="110"/>
      <c r="E38" s="110"/>
      <c r="F38" s="110"/>
      <c r="G38" s="110"/>
      <c r="H38" s="114"/>
      <c r="I38" s="110"/>
      <c r="J38" s="110"/>
      <c r="K38" s="111"/>
      <c r="L38" s="111"/>
      <c r="M38" s="196"/>
    </row>
    <row r="39" spans="1:14" s="94" customFormat="1" ht="21.75" customHeight="1" x14ac:dyDescent="0.25">
      <c r="A39" s="94" t="s">
        <v>72</v>
      </c>
      <c r="B39" s="110"/>
      <c r="C39" s="110"/>
      <c r="D39" s="110"/>
      <c r="E39" s="110"/>
      <c r="F39" s="110"/>
      <c r="G39" s="110"/>
      <c r="H39" s="114"/>
      <c r="I39" s="110"/>
      <c r="J39" s="110"/>
      <c r="K39" s="110"/>
      <c r="L39" s="110"/>
      <c r="M39" s="147"/>
    </row>
    <row r="40" spans="1:14" s="94" customFormat="1" ht="21.75" customHeight="1" x14ac:dyDescent="0.25">
      <c r="A40" s="94" t="s">
        <v>73</v>
      </c>
      <c r="B40" s="110"/>
      <c r="C40" s="110"/>
      <c r="D40" s="110"/>
      <c r="E40" s="110"/>
      <c r="F40" s="110"/>
      <c r="G40" s="110"/>
      <c r="H40" s="114"/>
      <c r="I40" s="110"/>
      <c r="J40" s="110"/>
      <c r="K40" s="111"/>
      <c r="L40" s="111"/>
      <c r="M40" s="196"/>
    </row>
    <row r="41" spans="1:14" s="94" customFormat="1" ht="21.75" customHeight="1" x14ac:dyDescent="0.25">
      <c r="A41" s="94" t="s">
        <v>74</v>
      </c>
      <c r="B41" s="110"/>
      <c r="C41" s="110"/>
      <c r="D41" s="110"/>
      <c r="E41" s="110"/>
      <c r="F41" s="110"/>
      <c r="G41" s="110"/>
      <c r="H41" s="114"/>
      <c r="I41" s="110"/>
      <c r="J41" s="110"/>
      <c r="K41" s="110"/>
      <c r="L41" s="110"/>
      <c r="M41" s="147"/>
    </row>
    <row r="42" spans="1:14" s="94" customFormat="1" ht="21.75" customHeight="1" x14ac:dyDescent="0.25">
      <c r="A42" s="94" t="s">
        <v>75</v>
      </c>
      <c r="B42" s="110"/>
      <c r="C42" s="110"/>
      <c r="D42" s="110"/>
      <c r="E42" s="110"/>
      <c r="F42" s="110"/>
      <c r="G42" s="110"/>
      <c r="H42" s="114"/>
      <c r="I42" s="110"/>
      <c r="J42" s="110"/>
      <c r="K42" s="111"/>
      <c r="L42" s="111"/>
      <c r="M42" s="196"/>
    </row>
    <row r="43" spans="1:14" s="94" customFormat="1" ht="21.75" customHeight="1" x14ac:dyDescent="0.25">
      <c r="A43" s="94" t="s">
        <v>76</v>
      </c>
      <c r="B43" s="110"/>
      <c r="C43" s="110"/>
      <c r="D43" s="110"/>
      <c r="E43" s="110"/>
      <c r="F43" s="110"/>
      <c r="G43" s="110"/>
      <c r="H43" s="114"/>
      <c r="I43" s="110"/>
      <c r="J43" s="110"/>
      <c r="K43" s="110"/>
      <c r="L43" s="110"/>
      <c r="M43" s="147"/>
    </row>
    <row r="44" spans="1:14" s="94" customFormat="1" ht="21.75" customHeight="1" x14ac:dyDescent="0.25">
      <c r="A44" s="94" t="s">
        <v>77</v>
      </c>
      <c r="B44" s="110"/>
      <c r="C44" s="110"/>
      <c r="D44" s="110"/>
      <c r="E44" s="110"/>
      <c r="F44" s="110"/>
      <c r="G44" s="110"/>
      <c r="H44" s="114"/>
      <c r="I44" s="110"/>
      <c r="J44" s="110"/>
      <c r="K44" s="111"/>
      <c r="L44" s="111"/>
      <c r="M44" s="196"/>
    </row>
    <row r="45" spans="1:14" s="94" customFormat="1" ht="21.75" customHeight="1" x14ac:dyDescent="0.25">
      <c r="A45" s="94" t="s">
        <v>78</v>
      </c>
      <c r="B45" s="110"/>
      <c r="C45" s="110"/>
      <c r="D45" s="110"/>
      <c r="E45" s="110"/>
      <c r="F45" s="110"/>
      <c r="G45" s="110"/>
      <c r="H45" s="114"/>
      <c r="I45" s="110"/>
      <c r="J45" s="110"/>
      <c r="K45" s="110"/>
      <c r="L45" s="110"/>
      <c r="M45" s="147"/>
    </row>
    <row r="46" spans="1:14" ht="21.75" customHeight="1" x14ac:dyDescent="0.25">
      <c r="A46">
        <f>SUBTOTAL(103,tabAnexo0231217202324[Mes])</f>
        <v>12</v>
      </c>
      <c r="D46" s="5"/>
      <c r="E46" s="5"/>
      <c r="H46" s="12">
        <f>SUBTOTAL(109,tabAnexo0231217202324[Importe mensual (momento recaudado)])</f>
        <v>0</v>
      </c>
      <c r="J46" s="36"/>
      <c r="N46"/>
    </row>
    <row r="54" spans="1:14" x14ac:dyDescent="0.25">
      <c r="A54" s="28" t="s">
        <v>325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4" ht="15" customHeight="1" x14ac:dyDescent="0.25">
      <c r="A55" s="275" t="s">
        <v>317</v>
      </c>
      <c r="B55" s="275"/>
      <c r="C55" s="275"/>
      <c r="D55" s="275"/>
      <c r="E55" s="275"/>
      <c r="F55" s="275"/>
      <c r="G55" s="275"/>
      <c r="H55" s="275"/>
      <c r="I55" s="257" t="s">
        <v>80</v>
      </c>
      <c r="J55" s="257"/>
      <c r="K55" s="257"/>
      <c r="L55" s="257" t="s">
        <v>432</v>
      </c>
      <c r="M55" s="257"/>
    </row>
    <row r="56" spans="1:14" ht="63" customHeight="1" x14ac:dyDescent="0.25">
      <c r="A56" s="200" t="s">
        <v>64</v>
      </c>
      <c r="B56" s="201" t="s">
        <v>183</v>
      </c>
      <c r="C56" s="201" t="s">
        <v>184</v>
      </c>
      <c r="D56" s="201" t="s">
        <v>326</v>
      </c>
      <c r="E56" s="201" t="s">
        <v>182</v>
      </c>
      <c r="F56" s="201" t="s">
        <v>460</v>
      </c>
      <c r="G56" s="201" t="s">
        <v>174</v>
      </c>
      <c r="H56" s="201" t="s">
        <v>427</v>
      </c>
      <c r="I56" s="201" t="s">
        <v>428</v>
      </c>
      <c r="J56" s="201" t="s">
        <v>429</v>
      </c>
      <c r="K56" s="202" t="s">
        <v>79</v>
      </c>
      <c r="L56" s="202" t="s">
        <v>430</v>
      </c>
      <c r="M56" s="203" t="s">
        <v>431</v>
      </c>
      <c r="N56"/>
    </row>
    <row r="57" spans="1:14" s="94" customFormat="1" ht="22.5" customHeight="1" x14ac:dyDescent="0.25">
      <c r="A57" s="94" t="s">
        <v>67</v>
      </c>
      <c r="B57" s="117"/>
      <c r="C57" s="117"/>
      <c r="D57" s="110"/>
      <c r="E57" s="110"/>
      <c r="F57" s="110"/>
      <c r="G57" s="110"/>
      <c r="H57" s="114"/>
      <c r="I57" s="110"/>
      <c r="J57" s="110"/>
      <c r="K57" s="111"/>
      <c r="L57" s="111"/>
      <c r="M57" s="196"/>
    </row>
    <row r="58" spans="1:14" s="94" customFormat="1" ht="22.5" customHeight="1" x14ac:dyDescent="0.25">
      <c r="A58" s="94" t="s">
        <v>68</v>
      </c>
      <c r="B58" s="110"/>
      <c r="C58" s="110"/>
      <c r="D58" s="110"/>
      <c r="E58" s="110"/>
      <c r="F58" s="110"/>
      <c r="G58" s="110"/>
      <c r="H58" s="114"/>
      <c r="I58" s="110"/>
      <c r="J58" s="110"/>
      <c r="K58" s="110"/>
      <c r="L58" s="110"/>
      <c r="M58" s="147"/>
    </row>
    <row r="59" spans="1:14" s="94" customFormat="1" ht="22.5" customHeight="1" x14ac:dyDescent="0.25">
      <c r="A59" s="94" t="s">
        <v>69</v>
      </c>
      <c r="B59" s="110"/>
      <c r="C59" s="110"/>
      <c r="D59" s="110"/>
      <c r="E59" s="110"/>
      <c r="F59" s="110"/>
      <c r="G59" s="110"/>
      <c r="H59" s="114"/>
      <c r="I59" s="110"/>
      <c r="J59" s="110"/>
      <c r="K59" s="111"/>
      <c r="L59" s="111"/>
      <c r="M59" s="196"/>
    </row>
    <row r="60" spans="1:14" s="94" customFormat="1" ht="22.5" customHeight="1" x14ac:dyDescent="0.25">
      <c r="A60" s="94" t="s">
        <v>70</v>
      </c>
      <c r="B60" s="110"/>
      <c r="C60" s="110"/>
      <c r="D60" s="110"/>
      <c r="E60" s="110"/>
      <c r="F60" s="110"/>
      <c r="G60" s="110"/>
      <c r="H60" s="114"/>
      <c r="I60" s="110"/>
      <c r="J60" s="110"/>
      <c r="K60" s="110"/>
      <c r="L60" s="110"/>
      <c r="M60" s="147"/>
    </row>
    <row r="61" spans="1:14" s="94" customFormat="1" ht="22.5" customHeight="1" x14ac:dyDescent="0.25">
      <c r="A61" s="94" t="s">
        <v>71</v>
      </c>
      <c r="B61" s="110"/>
      <c r="C61" s="110"/>
      <c r="D61" s="110"/>
      <c r="E61" s="110"/>
      <c r="F61" s="110"/>
      <c r="G61" s="110"/>
      <c r="H61" s="114"/>
      <c r="I61" s="110"/>
      <c r="J61" s="110"/>
      <c r="K61" s="111"/>
      <c r="L61" s="111"/>
      <c r="M61" s="196"/>
    </row>
    <row r="62" spans="1:14" s="94" customFormat="1" ht="22.5" customHeight="1" x14ac:dyDescent="0.25">
      <c r="A62" s="94" t="s">
        <v>72</v>
      </c>
      <c r="B62" s="110"/>
      <c r="C62" s="110"/>
      <c r="D62" s="110"/>
      <c r="E62" s="110"/>
      <c r="F62" s="110"/>
      <c r="G62" s="110"/>
      <c r="H62" s="114"/>
      <c r="I62" s="110"/>
      <c r="J62" s="110"/>
      <c r="K62" s="110"/>
      <c r="L62" s="110"/>
      <c r="M62" s="147"/>
    </row>
    <row r="63" spans="1:14" s="94" customFormat="1" ht="22.5" customHeight="1" x14ac:dyDescent="0.25">
      <c r="A63" s="94" t="s">
        <v>73</v>
      </c>
      <c r="B63" s="110"/>
      <c r="C63" s="110"/>
      <c r="D63" s="110"/>
      <c r="E63" s="110"/>
      <c r="F63" s="110"/>
      <c r="G63" s="110"/>
      <c r="H63" s="114"/>
      <c r="I63" s="110"/>
      <c r="J63" s="110"/>
      <c r="K63" s="111"/>
      <c r="L63" s="111"/>
      <c r="M63" s="196"/>
    </row>
    <row r="64" spans="1:14" s="94" customFormat="1" ht="22.5" customHeight="1" x14ac:dyDescent="0.25">
      <c r="A64" s="94" t="s">
        <v>74</v>
      </c>
      <c r="B64" s="110"/>
      <c r="C64" s="110"/>
      <c r="D64" s="110"/>
      <c r="E64" s="110"/>
      <c r="F64" s="110"/>
      <c r="G64" s="110"/>
      <c r="H64" s="114"/>
      <c r="I64" s="110"/>
      <c r="J64" s="110"/>
      <c r="K64" s="110"/>
      <c r="L64" s="110"/>
      <c r="M64" s="147"/>
    </row>
    <row r="65" spans="1:14" s="94" customFormat="1" ht="22.5" customHeight="1" x14ac:dyDescent="0.25">
      <c r="A65" s="94" t="s">
        <v>75</v>
      </c>
      <c r="B65" s="110"/>
      <c r="C65" s="110"/>
      <c r="D65" s="110"/>
      <c r="E65" s="110"/>
      <c r="F65" s="110"/>
      <c r="G65" s="110"/>
      <c r="H65" s="114"/>
      <c r="I65" s="110"/>
      <c r="J65" s="110"/>
      <c r="K65" s="111"/>
      <c r="L65" s="111"/>
      <c r="M65" s="196"/>
    </row>
    <row r="66" spans="1:14" s="94" customFormat="1" ht="22.5" customHeight="1" x14ac:dyDescent="0.25">
      <c r="A66" s="94" t="s">
        <v>76</v>
      </c>
      <c r="B66" s="110"/>
      <c r="C66" s="110"/>
      <c r="D66" s="110"/>
      <c r="E66" s="110"/>
      <c r="F66" s="110"/>
      <c r="G66" s="110"/>
      <c r="H66" s="114"/>
      <c r="I66" s="110"/>
      <c r="J66" s="110"/>
      <c r="K66" s="110"/>
      <c r="L66" s="110"/>
      <c r="M66" s="147"/>
    </row>
    <row r="67" spans="1:14" s="94" customFormat="1" ht="22.5" customHeight="1" x14ac:dyDescent="0.25">
      <c r="A67" s="94" t="s">
        <v>77</v>
      </c>
      <c r="B67" s="110"/>
      <c r="C67" s="110"/>
      <c r="D67" s="110"/>
      <c r="E67" s="110"/>
      <c r="F67" s="110"/>
      <c r="G67" s="110"/>
      <c r="H67" s="114"/>
      <c r="I67" s="110"/>
      <c r="J67" s="110"/>
      <c r="K67" s="111"/>
      <c r="L67" s="111"/>
      <c r="M67" s="196"/>
    </row>
    <row r="68" spans="1:14" s="94" customFormat="1" ht="22.5" customHeight="1" x14ac:dyDescent="0.25">
      <c r="A68" s="94" t="s">
        <v>78</v>
      </c>
      <c r="B68" s="110"/>
      <c r="C68" s="110"/>
      <c r="D68" s="110"/>
      <c r="E68" s="110"/>
      <c r="F68" s="110"/>
      <c r="G68" s="110"/>
      <c r="H68" s="114"/>
      <c r="I68" s="110"/>
      <c r="J68" s="110"/>
      <c r="K68" s="110"/>
      <c r="L68" s="110"/>
      <c r="M68" s="147"/>
    </row>
    <row r="69" spans="1:14" ht="22.5" customHeight="1" x14ac:dyDescent="0.25">
      <c r="A69">
        <f>SUBTOTAL(103,tabAnexo02312172023242728[Mes])</f>
        <v>12</v>
      </c>
      <c r="D69" s="5"/>
      <c r="E69" s="5"/>
      <c r="H69" s="12">
        <f>SUBTOTAL(109,tabAnexo02312172023242728[Importe mensual (momento recaudado)])</f>
        <v>0</v>
      </c>
      <c r="J69" s="36"/>
      <c r="N69"/>
    </row>
    <row r="80" spans="1:14" x14ac:dyDescent="0.25">
      <c r="B80" s="1"/>
    </row>
    <row r="82" spans="1:2" x14ac:dyDescent="0.25">
      <c r="A82" s="1" t="s">
        <v>17</v>
      </c>
      <c r="B82" t="s">
        <v>16</v>
      </c>
    </row>
  </sheetData>
  <mergeCells count="15">
    <mergeCell ref="A55:H55"/>
    <mergeCell ref="I55:K55"/>
    <mergeCell ref="L55:M55"/>
    <mergeCell ref="C1:E1"/>
    <mergeCell ref="C2:E2"/>
    <mergeCell ref="C3:E3"/>
    <mergeCell ref="C4:E4"/>
    <mergeCell ref="L9:M9"/>
    <mergeCell ref="I9:K9"/>
    <mergeCell ref="A9:H9"/>
    <mergeCell ref="A6:L6"/>
    <mergeCell ref="A7:L7"/>
    <mergeCell ref="A32:H32"/>
    <mergeCell ref="I32:K32"/>
    <mergeCell ref="L32:M32"/>
  </mergeCells>
  <dataValidations count="1">
    <dataValidation type="list" allowBlank="1" showInputMessage="1" showErrorMessage="1" sqref="E11:E22 E34:E45 E57:E68" xr:uid="{00000000-0002-0000-0E00-000000000000}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48" fitToHeight="0" orientation="landscape" r:id="rId1"/>
  <headerFooter>
    <oddFooter>&amp;C&amp;9Página &amp;P de &amp;N</oddFooter>
  </headerFooter>
  <drawing r:id="rId2"/>
  <tableParts count="3"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9"/>
  <sheetViews>
    <sheetView zoomScale="75" zoomScaleNormal="75" workbookViewId="0">
      <selection activeCell="A6" sqref="A6:J6"/>
    </sheetView>
  </sheetViews>
  <sheetFormatPr baseColWidth="10" defaultRowHeight="15" x14ac:dyDescent="0.25"/>
  <cols>
    <col min="1" max="1" width="12.7109375" customWidth="1"/>
    <col min="2" max="2" width="14.28515625" customWidth="1"/>
    <col min="3" max="3" width="20.85546875" customWidth="1"/>
    <col min="4" max="4" width="20.42578125" customWidth="1"/>
    <col min="5" max="5" width="26.5703125" customWidth="1"/>
    <col min="6" max="6" width="24" customWidth="1"/>
    <col min="7" max="7" width="14.5703125" customWidth="1"/>
    <col min="8" max="8" width="20.5703125" customWidth="1"/>
    <col min="9" max="9" width="17.140625" customWidth="1"/>
    <col min="10" max="10" width="20" customWidth="1"/>
    <col min="11" max="11" width="19.28515625" customWidth="1"/>
    <col min="12" max="12" width="23.42578125" customWidth="1"/>
    <col min="13" max="13" width="31.5703125" customWidth="1"/>
    <col min="14" max="14" width="11.42578125" style="1"/>
  </cols>
  <sheetData>
    <row r="1" spans="1:13" x14ac:dyDescent="0.25">
      <c r="A1" s="133" t="s">
        <v>11</v>
      </c>
      <c r="B1" s="124"/>
      <c r="C1" s="261"/>
      <c r="D1" s="261"/>
      <c r="E1" s="261"/>
      <c r="F1" s="14"/>
      <c r="G1" s="14"/>
      <c r="H1" s="14"/>
      <c r="I1" s="14"/>
      <c r="J1" s="14"/>
      <c r="K1" s="14"/>
    </row>
    <row r="2" spans="1:13" x14ac:dyDescent="0.25">
      <c r="A2" s="134" t="s">
        <v>12</v>
      </c>
      <c r="B2" s="135"/>
      <c r="C2" s="262"/>
      <c r="D2" s="262"/>
      <c r="E2" s="262"/>
    </row>
    <row r="3" spans="1:13" x14ac:dyDescent="0.25">
      <c r="A3" s="136" t="s">
        <v>296</v>
      </c>
      <c r="B3" s="135"/>
      <c r="C3" s="262"/>
      <c r="D3" s="262"/>
      <c r="E3" s="262"/>
    </row>
    <row r="4" spans="1:13" x14ac:dyDescent="0.25">
      <c r="A4" s="136" t="s">
        <v>158</v>
      </c>
      <c r="B4" s="135"/>
      <c r="C4" s="262"/>
      <c r="D4" s="262"/>
      <c r="E4" s="262"/>
    </row>
    <row r="5" spans="1:13" x14ac:dyDescent="0.25">
      <c r="A5" s="136" t="s">
        <v>148</v>
      </c>
      <c r="B5" s="135"/>
      <c r="C5" s="127" t="s">
        <v>461</v>
      </c>
      <c r="D5" s="135"/>
      <c r="E5" s="135"/>
    </row>
    <row r="6" spans="1:13" x14ac:dyDescent="0.25">
      <c r="A6" s="253" t="s">
        <v>456</v>
      </c>
      <c r="B6" s="253"/>
      <c r="C6" s="253"/>
      <c r="D6" s="253"/>
      <c r="E6" s="253"/>
      <c r="F6" s="253"/>
      <c r="G6" s="253"/>
      <c r="H6" s="253"/>
      <c r="I6" s="253"/>
      <c r="J6" s="253"/>
      <c r="K6" s="1"/>
      <c r="L6" s="1"/>
      <c r="M6" s="1"/>
    </row>
    <row r="7" spans="1:13" x14ac:dyDescent="0.25">
      <c r="A7" s="253" t="s">
        <v>457</v>
      </c>
      <c r="B7" s="253"/>
      <c r="C7" s="253"/>
      <c r="D7" s="253"/>
      <c r="E7" s="253"/>
      <c r="F7" s="253"/>
      <c r="G7" s="253"/>
      <c r="H7" s="253"/>
      <c r="I7" s="253"/>
      <c r="J7" s="253"/>
      <c r="K7" s="1"/>
      <c r="L7" s="1"/>
      <c r="M7" s="1"/>
    </row>
    <row r="8" spans="1:13" x14ac:dyDescent="0.25">
      <c r="A8" s="28" t="s">
        <v>458</v>
      </c>
      <c r="D8" s="26"/>
      <c r="E8" s="26"/>
      <c r="F8" s="26"/>
      <c r="G8" s="26"/>
      <c r="H8" s="26"/>
      <c r="I8" s="26"/>
      <c r="J8" s="26"/>
      <c r="K8" s="173"/>
      <c r="L8" s="173"/>
      <c r="M8" s="173"/>
    </row>
    <row r="9" spans="1:13" ht="15" customHeight="1" x14ac:dyDescent="0.25">
      <c r="A9" s="276" t="s">
        <v>317</v>
      </c>
      <c r="B9" s="277"/>
      <c r="C9" s="277"/>
      <c r="D9" s="277"/>
      <c r="E9" s="277"/>
      <c r="F9" s="277"/>
      <c r="G9" s="278"/>
      <c r="H9" s="257" t="s">
        <v>80</v>
      </c>
      <c r="I9" s="257"/>
      <c r="J9" s="257"/>
      <c r="K9" s="173"/>
      <c r="L9" s="173"/>
      <c r="M9" s="173"/>
    </row>
    <row r="10" spans="1:13" s="173" customFormat="1" ht="65.25" customHeight="1" x14ac:dyDescent="0.25">
      <c r="A10" s="3" t="s">
        <v>64</v>
      </c>
      <c r="B10" s="3" t="s">
        <v>453</v>
      </c>
      <c r="C10" s="3" t="s">
        <v>454</v>
      </c>
      <c r="D10" s="4" t="s">
        <v>455</v>
      </c>
      <c r="E10" s="3" t="s">
        <v>182</v>
      </c>
      <c r="F10" s="3" t="s">
        <v>174</v>
      </c>
      <c r="G10" s="3" t="s">
        <v>427</v>
      </c>
      <c r="H10" s="32" t="s">
        <v>428</v>
      </c>
      <c r="I10" s="32" t="s">
        <v>429</v>
      </c>
      <c r="J10" s="101" t="s">
        <v>79</v>
      </c>
    </row>
    <row r="11" spans="1:13" s="94" customFormat="1" ht="17.25" customHeight="1" x14ac:dyDescent="0.25">
      <c r="A11" s="94" t="s">
        <v>67</v>
      </c>
      <c r="B11" s="117"/>
      <c r="C11" s="117"/>
      <c r="D11" s="110"/>
      <c r="E11" s="110"/>
      <c r="F11" s="110"/>
      <c r="G11" s="114"/>
      <c r="H11" s="110"/>
      <c r="I11" s="110"/>
      <c r="J11" s="196"/>
    </row>
    <row r="12" spans="1:13" s="94" customFormat="1" ht="17.25" customHeight="1" x14ac:dyDescent="0.25">
      <c r="A12" s="94" t="s">
        <v>68</v>
      </c>
      <c r="B12" s="110"/>
      <c r="C12" s="110"/>
      <c r="D12" s="110"/>
      <c r="E12" s="110"/>
      <c r="F12" s="110"/>
      <c r="G12" s="114"/>
      <c r="H12" s="110"/>
      <c r="I12" s="110"/>
      <c r="J12" s="147"/>
    </row>
    <row r="13" spans="1:13" s="94" customFormat="1" ht="17.25" customHeight="1" x14ac:dyDescent="0.25">
      <c r="A13" s="94" t="s">
        <v>69</v>
      </c>
      <c r="B13" s="110"/>
      <c r="C13" s="110"/>
      <c r="D13" s="110"/>
      <c r="E13" s="110"/>
      <c r="F13" s="110"/>
      <c r="G13" s="114"/>
      <c r="H13" s="110"/>
      <c r="I13" s="110"/>
      <c r="J13" s="196"/>
    </row>
    <row r="14" spans="1:13" s="94" customFormat="1" ht="17.25" customHeight="1" x14ac:dyDescent="0.25">
      <c r="A14" s="94" t="s">
        <v>70</v>
      </c>
      <c r="B14" s="110"/>
      <c r="C14" s="110"/>
      <c r="D14" s="110"/>
      <c r="E14" s="110"/>
      <c r="F14" s="110"/>
      <c r="G14" s="114"/>
      <c r="H14" s="110"/>
      <c r="I14" s="110"/>
      <c r="J14" s="147"/>
    </row>
    <row r="15" spans="1:13" s="94" customFormat="1" ht="17.25" customHeight="1" x14ac:dyDescent="0.25">
      <c r="A15" s="94" t="s">
        <v>71</v>
      </c>
      <c r="B15" s="110"/>
      <c r="C15" s="110"/>
      <c r="D15" s="110"/>
      <c r="E15" s="110"/>
      <c r="F15" s="110"/>
      <c r="G15" s="114"/>
      <c r="H15" s="110"/>
      <c r="I15" s="110"/>
      <c r="J15" s="196"/>
    </row>
    <row r="16" spans="1:13" s="94" customFormat="1" ht="17.25" customHeight="1" x14ac:dyDescent="0.25">
      <c r="A16" s="94" t="s">
        <v>72</v>
      </c>
      <c r="B16" s="110"/>
      <c r="C16" s="110"/>
      <c r="D16" s="110"/>
      <c r="E16" s="110"/>
      <c r="F16" s="110"/>
      <c r="G16" s="114"/>
      <c r="H16" s="110"/>
      <c r="I16" s="110"/>
      <c r="J16" s="147"/>
    </row>
    <row r="17" spans="1:14" s="94" customFormat="1" ht="17.25" customHeight="1" x14ac:dyDescent="0.25">
      <c r="A17" s="94" t="s">
        <v>73</v>
      </c>
      <c r="B17" s="110"/>
      <c r="C17" s="110"/>
      <c r="D17" s="110"/>
      <c r="E17" s="110"/>
      <c r="F17" s="110"/>
      <c r="G17" s="114"/>
      <c r="H17" s="110"/>
      <c r="I17" s="110"/>
      <c r="J17" s="196"/>
    </row>
    <row r="18" spans="1:14" s="94" customFormat="1" ht="17.25" customHeight="1" x14ac:dyDescent="0.25">
      <c r="A18" s="94" t="s">
        <v>74</v>
      </c>
      <c r="B18" s="110"/>
      <c r="C18" s="110"/>
      <c r="D18" s="110"/>
      <c r="E18" s="110"/>
      <c r="F18" s="110"/>
      <c r="G18" s="114"/>
      <c r="H18" s="110"/>
      <c r="I18" s="110"/>
      <c r="J18" s="147"/>
    </row>
    <row r="19" spans="1:14" s="94" customFormat="1" ht="17.25" customHeight="1" x14ac:dyDescent="0.25">
      <c r="A19" s="94" t="s">
        <v>75</v>
      </c>
      <c r="B19" s="110"/>
      <c r="C19" s="110"/>
      <c r="D19" s="110"/>
      <c r="E19" s="110"/>
      <c r="F19" s="110"/>
      <c r="G19" s="114"/>
      <c r="H19" s="110"/>
      <c r="I19" s="110"/>
      <c r="J19" s="196"/>
    </row>
    <row r="20" spans="1:14" s="94" customFormat="1" ht="17.25" customHeight="1" x14ac:dyDescent="0.25">
      <c r="A20" s="94" t="s">
        <v>76</v>
      </c>
      <c r="B20" s="110"/>
      <c r="C20" s="110"/>
      <c r="D20" s="110"/>
      <c r="E20" s="110"/>
      <c r="F20" s="110"/>
      <c r="G20" s="114"/>
      <c r="H20" s="110"/>
      <c r="I20" s="110"/>
      <c r="J20" s="147"/>
    </row>
    <row r="21" spans="1:14" s="94" customFormat="1" ht="17.25" customHeight="1" x14ac:dyDescent="0.25">
      <c r="A21" s="94" t="s">
        <v>77</v>
      </c>
      <c r="B21" s="110"/>
      <c r="C21" s="110"/>
      <c r="D21" s="110"/>
      <c r="E21" s="110"/>
      <c r="F21" s="110"/>
      <c r="G21" s="114"/>
      <c r="H21" s="110"/>
      <c r="I21" s="110"/>
      <c r="J21" s="196"/>
    </row>
    <row r="22" spans="1:14" s="94" customFormat="1" ht="17.25" customHeight="1" x14ac:dyDescent="0.25">
      <c r="A22" s="94" t="s">
        <v>78</v>
      </c>
      <c r="B22" s="110"/>
      <c r="C22" s="110"/>
      <c r="D22" s="110"/>
      <c r="E22" s="110"/>
      <c r="F22" s="110"/>
      <c r="G22" s="114"/>
      <c r="H22" s="110"/>
      <c r="I22" s="110"/>
      <c r="J22" s="147"/>
    </row>
    <row r="23" spans="1:14" x14ac:dyDescent="0.25">
      <c r="A23">
        <f>SUBTOTAL(103,tabAnexo023121720239[Mes])</f>
        <v>12</v>
      </c>
      <c r="D23" s="34"/>
      <c r="E23" s="34"/>
      <c r="G23" s="35">
        <f>SUBTOTAL(109,tabAnexo023121720239[Importe mensual (momento recaudado)])</f>
        <v>0</v>
      </c>
      <c r="N23"/>
    </row>
    <row r="36" spans="1:2" x14ac:dyDescent="0.25">
      <c r="B36" s="1"/>
    </row>
    <row r="38" spans="1:2" x14ac:dyDescent="0.25">
      <c r="A38" s="1" t="s">
        <v>17</v>
      </c>
      <c r="B38" t="s">
        <v>459</v>
      </c>
    </row>
    <row r="39" spans="1:2" x14ac:dyDescent="0.25">
      <c r="B39" t="s">
        <v>16</v>
      </c>
    </row>
  </sheetData>
  <mergeCells count="8">
    <mergeCell ref="A6:J6"/>
    <mergeCell ref="A7:J7"/>
    <mergeCell ref="A9:G9"/>
    <mergeCell ref="H9:J9"/>
    <mergeCell ref="C1:E1"/>
    <mergeCell ref="C2:E2"/>
    <mergeCell ref="C3:E3"/>
    <mergeCell ref="C4:E4"/>
  </mergeCells>
  <dataValidations count="1">
    <dataValidation type="list" allowBlank="1" showInputMessage="1" showErrorMessage="1" sqref="E11:E22" xr:uid="{00000000-0002-0000-1000-000000000000}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6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H347"/>
  <sheetViews>
    <sheetView zoomScale="115" zoomScaleNormal="115" workbookViewId="0">
      <selection activeCell="H12" sqref="H12"/>
    </sheetView>
  </sheetViews>
  <sheetFormatPr baseColWidth="10" defaultRowHeight="15" x14ac:dyDescent="0.25"/>
  <cols>
    <col min="1" max="1" width="17.140625" customWidth="1"/>
    <col min="2" max="2" width="18.28515625" customWidth="1"/>
    <col min="3" max="3" width="21.7109375" customWidth="1"/>
    <col min="4" max="4" width="19" customWidth="1"/>
    <col min="5" max="5" width="15.42578125" customWidth="1"/>
    <col min="6" max="6" width="1" style="39" customWidth="1"/>
    <col min="7" max="86" width="11.42578125" style="39"/>
  </cols>
  <sheetData>
    <row r="1" spans="1:6" x14ac:dyDescent="0.25">
      <c r="A1" s="296"/>
      <c r="B1" s="300" t="s">
        <v>286</v>
      </c>
      <c r="C1" s="300"/>
      <c r="D1" s="300"/>
      <c r="E1" s="301"/>
    </row>
    <row r="2" spans="1:6" ht="5.25" customHeight="1" x14ac:dyDescent="0.25">
      <c r="A2" s="297"/>
      <c r="B2" s="302"/>
      <c r="C2" s="302"/>
      <c r="D2" s="302"/>
      <c r="E2" s="303"/>
    </row>
    <row r="3" spans="1:6" x14ac:dyDescent="0.25">
      <c r="A3" s="298"/>
      <c r="B3" s="304" t="s">
        <v>187</v>
      </c>
      <c r="C3" s="304"/>
      <c r="D3" s="304"/>
      <c r="E3" s="305"/>
    </row>
    <row r="4" spans="1:6" ht="18" x14ac:dyDescent="0.25">
      <c r="A4" s="298"/>
      <c r="B4" s="76" t="s">
        <v>188</v>
      </c>
      <c r="C4" s="306"/>
      <c r="D4" s="306"/>
      <c r="E4" s="307"/>
    </row>
    <row r="5" spans="1:6" x14ac:dyDescent="0.25">
      <c r="A5" s="298"/>
      <c r="B5" s="76" t="s">
        <v>189</v>
      </c>
      <c r="C5" s="306"/>
      <c r="D5" s="306"/>
      <c r="E5" s="307"/>
    </row>
    <row r="6" spans="1:6" x14ac:dyDescent="0.25">
      <c r="A6" s="298"/>
      <c r="B6" s="76" t="s">
        <v>190</v>
      </c>
      <c r="C6" s="308"/>
      <c r="D6" s="308"/>
      <c r="E6" s="309"/>
    </row>
    <row r="7" spans="1:6" x14ac:dyDescent="0.25">
      <c r="A7" s="298"/>
      <c r="B7" s="76" t="s">
        <v>191</v>
      </c>
      <c r="C7" s="306"/>
      <c r="D7" s="306"/>
      <c r="E7" s="307"/>
    </row>
    <row r="8" spans="1:6" ht="18" x14ac:dyDescent="0.25">
      <c r="A8" s="298"/>
      <c r="B8" s="77" t="s">
        <v>192</v>
      </c>
      <c r="C8" s="306"/>
      <c r="D8" s="306"/>
      <c r="E8" s="307"/>
    </row>
    <row r="9" spans="1:6" ht="18.75" customHeight="1" thickBot="1" x14ac:dyDescent="0.3">
      <c r="A9" s="299"/>
      <c r="B9" s="78" t="s">
        <v>193</v>
      </c>
      <c r="C9" s="310"/>
      <c r="D9" s="310"/>
      <c r="E9" s="311"/>
    </row>
    <row r="10" spans="1:6" ht="5.25" customHeight="1" thickBot="1" x14ac:dyDescent="0.3">
      <c r="A10" s="40"/>
      <c r="E10" s="41"/>
      <c r="F10" s="39" t="s">
        <v>194</v>
      </c>
    </row>
    <row r="11" spans="1:6" ht="15.75" customHeight="1" x14ac:dyDescent="0.25">
      <c r="A11" s="312" t="s">
        <v>195</v>
      </c>
      <c r="B11" s="313"/>
      <c r="C11" s="313"/>
      <c r="D11" s="313"/>
      <c r="E11" s="314"/>
    </row>
    <row r="12" spans="1:6" ht="27" x14ac:dyDescent="0.25">
      <c r="A12" s="81" t="s">
        <v>43</v>
      </c>
      <c r="B12" s="97" t="s">
        <v>196</v>
      </c>
      <c r="C12" s="97" t="s">
        <v>197</v>
      </c>
      <c r="D12" s="97" t="s">
        <v>198</v>
      </c>
      <c r="E12" s="100" t="s">
        <v>199</v>
      </c>
    </row>
    <row r="13" spans="1:6" x14ac:dyDescent="0.25">
      <c r="A13" s="82" t="s">
        <v>200</v>
      </c>
      <c r="B13" s="97" t="s">
        <v>201</v>
      </c>
      <c r="C13" s="97" t="s">
        <v>201</v>
      </c>
      <c r="D13" s="97" t="s">
        <v>201</v>
      </c>
      <c r="E13" s="98"/>
    </row>
    <row r="14" spans="1:6" x14ac:dyDescent="0.25">
      <c r="A14" s="291" t="s">
        <v>202</v>
      </c>
      <c r="B14" s="292"/>
      <c r="C14" s="292"/>
      <c r="D14" s="292"/>
      <c r="E14" s="293"/>
    </row>
    <row r="15" spans="1:6" x14ac:dyDescent="0.25">
      <c r="A15" s="81" t="s">
        <v>43</v>
      </c>
      <c r="B15" s="97" t="s">
        <v>203</v>
      </c>
      <c r="C15" s="97" t="s">
        <v>204</v>
      </c>
      <c r="D15" s="97" t="s">
        <v>205</v>
      </c>
      <c r="E15" s="98" t="s">
        <v>206</v>
      </c>
    </row>
    <row r="16" spans="1:6" x14ac:dyDescent="0.25">
      <c r="A16" s="82" t="s">
        <v>207</v>
      </c>
      <c r="B16" s="97" t="s">
        <v>208</v>
      </c>
      <c r="C16" s="97" t="s">
        <v>209</v>
      </c>
      <c r="D16" s="97" t="s">
        <v>209</v>
      </c>
      <c r="E16" s="98" t="s">
        <v>209</v>
      </c>
    </row>
    <row r="17" spans="1:5" ht="15.75" customHeight="1" x14ac:dyDescent="0.25">
      <c r="A17" s="291" t="s">
        <v>210</v>
      </c>
      <c r="B17" s="292"/>
      <c r="C17" s="292"/>
      <c r="D17" s="292"/>
      <c r="E17" s="293"/>
    </row>
    <row r="18" spans="1:5" ht="22.5" customHeight="1" x14ac:dyDescent="0.25">
      <c r="A18" s="81" t="s">
        <v>43</v>
      </c>
      <c r="B18" s="97" t="s">
        <v>211</v>
      </c>
      <c r="C18" s="97" t="s">
        <v>212</v>
      </c>
      <c r="D18" s="97" t="s">
        <v>213</v>
      </c>
      <c r="E18" s="98" t="s">
        <v>214</v>
      </c>
    </row>
    <row r="19" spans="1:5" x14ac:dyDescent="0.25">
      <c r="A19" s="82" t="s">
        <v>215</v>
      </c>
      <c r="B19" s="97" t="s">
        <v>209</v>
      </c>
      <c r="C19" s="97" t="s">
        <v>209</v>
      </c>
      <c r="D19" s="97" t="s">
        <v>209</v>
      </c>
      <c r="E19" s="98" t="s">
        <v>209</v>
      </c>
    </row>
    <row r="20" spans="1:5" ht="15.75" customHeight="1" x14ac:dyDescent="0.25">
      <c r="A20" s="291" t="s">
        <v>216</v>
      </c>
      <c r="B20" s="292"/>
      <c r="C20" s="292"/>
      <c r="D20" s="292"/>
      <c r="E20" s="293"/>
    </row>
    <row r="21" spans="1:5" x14ac:dyDescent="0.25">
      <c r="A21" s="81" t="s">
        <v>43</v>
      </c>
      <c r="B21" s="97" t="s">
        <v>217</v>
      </c>
      <c r="C21" s="97" t="s">
        <v>218</v>
      </c>
      <c r="D21" s="97" t="s">
        <v>219</v>
      </c>
      <c r="E21" s="98" t="s">
        <v>220</v>
      </c>
    </row>
    <row r="22" spans="1:5" x14ac:dyDescent="0.25">
      <c r="A22" s="82" t="s">
        <v>221</v>
      </c>
      <c r="B22" s="97" t="s">
        <v>201</v>
      </c>
      <c r="C22" s="97" t="s">
        <v>201</v>
      </c>
      <c r="D22" s="97" t="s">
        <v>201</v>
      </c>
      <c r="E22" s="98"/>
    </row>
    <row r="23" spans="1:5" ht="18" x14ac:dyDescent="0.25">
      <c r="A23" s="82" t="s">
        <v>222</v>
      </c>
      <c r="B23" s="97" t="s">
        <v>201</v>
      </c>
      <c r="C23" s="97" t="s">
        <v>201</v>
      </c>
      <c r="D23" s="97" t="s">
        <v>201</v>
      </c>
      <c r="E23" s="98"/>
    </row>
    <row r="24" spans="1:5" ht="15.75" customHeight="1" x14ac:dyDescent="0.25">
      <c r="A24" s="291" t="s">
        <v>223</v>
      </c>
      <c r="B24" s="292"/>
      <c r="C24" s="292"/>
      <c r="D24" s="292"/>
      <c r="E24" s="293"/>
    </row>
    <row r="25" spans="1:5" x14ac:dyDescent="0.25">
      <c r="A25" s="81" t="s">
        <v>224</v>
      </c>
      <c r="B25" s="99" t="s">
        <v>225</v>
      </c>
      <c r="C25" s="97" t="s">
        <v>226</v>
      </c>
      <c r="D25" s="97" t="s">
        <v>227</v>
      </c>
      <c r="E25" s="98" t="s">
        <v>220</v>
      </c>
    </row>
    <row r="26" spans="1:5" x14ac:dyDescent="0.25">
      <c r="A26" s="82" t="s">
        <v>228</v>
      </c>
      <c r="B26" s="97" t="s">
        <v>201</v>
      </c>
      <c r="C26" s="97" t="s">
        <v>201</v>
      </c>
      <c r="D26" s="97" t="s">
        <v>201</v>
      </c>
      <c r="E26" s="98"/>
    </row>
    <row r="27" spans="1:5" ht="36" customHeight="1" x14ac:dyDescent="0.25">
      <c r="A27" s="83" t="s">
        <v>229</v>
      </c>
      <c r="B27" s="97" t="s">
        <v>201</v>
      </c>
      <c r="C27" s="97" t="s">
        <v>201</v>
      </c>
      <c r="D27" s="97" t="s">
        <v>201</v>
      </c>
      <c r="E27" s="98"/>
    </row>
    <row r="28" spans="1:5" ht="15.75" customHeight="1" x14ac:dyDescent="0.25">
      <c r="A28" s="291" t="s">
        <v>230</v>
      </c>
      <c r="B28" s="292"/>
      <c r="C28" s="292"/>
      <c r="D28" s="292"/>
      <c r="E28" s="293"/>
    </row>
    <row r="29" spans="1:5" ht="23.25" customHeight="1" x14ac:dyDescent="0.25">
      <c r="A29" s="81" t="s">
        <v>43</v>
      </c>
      <c r="B29" s="97" t="s">
        <v>231</v>
      </c>
      <c r="C29" s="97" t="s">
        <v>232</v>
      </c>
      <c r="D29" s="289" t="s">
        <v>220</v>
      </c>
      <c r="E29" s="290"/>
    </row>
    <row r="30" spans="1:5" x14ac:dyDescent="0.25">
      <c r="A30" s="82" t="s">
        <v>233</v>
      </c>
      <c r="B30" s="97" t="s">
        <v>201</v>
      </c>
      <c r="C30" s="97" t="s">
        <v>201</v>
      </c>
      <c r="D30" s="289"/>
      <c r="E30" s="290"/>
    </row>
    <row r="31" spans="1:5" x14ac:dyDescent="0.25">
      <c r="A31" s="82" t="s">
        <v>234</v>
      </c>
      <c r="B31" s="97" t="s">
        <v>201</v>
      </c>
      <c r="C31" s="97" t="s">
        <v>201</v>
      </c>
      <c r="D31" s="289"/>
      <c r="E31" s="290"/>
    </row>
    <row r="32" spans="1:5" ht="15" customHeight="1" x14ac:dyDescent="0.25">
      <c r="A32" s="291" t="s">
        <v>235</v>
      </c>
      <c r="B32" s="292"/>
      <c r="C32" s="292"/>
      <c r="D32" s="292"/>
      <c r="E32" s="293"/>
    </row>
    <row r="33" spans="1:8" ht="27" x14ac:dyDescent="0.25">
      <c r="A33" s="81" t="s">
        <v>43</v>
      </c>
      <c r="B33" s="97" t="s">
        <v>236</v>
      </c>
      <c r="C33" s="97" t="s">
        <v>237</v>
      </c>
      <c r="D33" s="289" t="s">
        <v>220</v>
      </c>
      <c r="E33" s="290"/>
    </row>
    <row r="34" spans="1:8" x14ac:dyDescent="0.25">
      <c r="A34" s="288" t="s">
        <v>233</v>
      </c>
      <c r="B34" s="79"/>
      <c r="C34" s="80"/>
      <c r="D34" s="289"/>
      <c r="E34" s="290"/>
    </row>
    <row r="35" spans="1:8" x14ac:dyDescent="0.25">
      <c r="A35" s="288"/>
      <c r="B35" s="79"/>
      <c r="C35" s="97"/>
      <c r="D35" s="97"/>
      <c r="E35" s="98"/>
    </row>
    <row r="36" spans="1:8" x14ac:dyDescent="0.25">
      <c r="A36" s="288" t="s">
        <v>234</v>
      </c>
      <c r="B36" s="79"/>
      <c r="C36" s="97"/>
      <c r="D36" s="97"/>
      <c r="E36" s="98"/>
    </row>
    <row r="37" spans="1:8" x14ac:dyDescent="0.25">
      <c r="A37" s="288"/>
      <c r="B37" s="97"/>
      <c r="C37" s="97"/>
      <c r="D37" s="289"/>
      <c r="E37" s="290"/>
    </row>
    <row r="38" spans="1:8" x14ac:dyDescent="0.25">
      <c r="A38" s="291" t="s">
        <v>238</v>
      </c>
      <c r="B38" s="292"/>
      <c r="C38" s="292"/>
      <c r="D38" s="292"/>
      <c r="E38" s="293"/>
    </row>
    <row r="39" spans="1:8" x14ac:dyDescent="0.25">
      <c r="A39" s="81" t="s">
        <v>43</v>
      </c>
      <c r="B39" s="97" t="s">
        <v>239</v>
      </c>
      <c r="C39" s="97" t="s">
        <v>240</v>
      </c>
      <c r="D39" s="289" t="s">
        <v>220</v>
      </c>
      <c r="E39" s="290"/>
    </row>
    <row r="40" spans="1:8" ht="27.75" thickBot="1" x14ac:dyDescent="0.3">
      <c r="A40" s="84" t="s">
        <v>241</v>
      </c>
      <c r="B40" s="96" t="s">
        <v>201</v>
      </c>
      <c r="C40" s="96" t="s">
        <v>201</v>
      </c>
      <c r="D40" s="294"/>
      <c r="E40" s="295"/>
    </row>
    <row r="41" spans="1:8" ht="11.25" customHeight="1" x14ac:dyDescent="0.25">
      <c r="A41" s="42"/>
      <c r="B41" s="43"/>
      <c r="C41" s="43"/>
      <c r="D41" s="43"/>
      <c r="E41" s="44"/>
    </row>
    <row r="42" spans="1:8" ht="11.25" customHeight="1" x14ac:dyDescent="0.25">
      <c r="A42" s="45"/>
      <c r="B42" s="39"/>
      <c r="C42" s="39"/>
      <c r="D42" s="39"/>
      <c r="E42" s="46"/>
    </row>
    <row r="43" spans="1:8" x14ac:dyDescent="0.25">
      <c r="A43" s="279"/>
      <c r="B43" s="280"/>
      <c r="C43" s="47"/>
      <c r="D43" s="280"/>
      <c r="E43" s="281"/>
    </row>
    <row r="44" spans="1:8" x14ac:dyDescent="0.25">
      <c r="A44" s="45"/>
      <c r="B44" s="39"/>
      <c r="C44" s="39"/>
      <c r="D44" s="39"/>
      <c r="E44" s="46"/>
      <c r="H44" s="39" t="s">
        <v>194</v>
      </c>
    </row>
    <row r="45" spans="1:8" s="39" customFormat="1" x14ac:dyDescent="0.25">
      <c r="A45" s="45"/>
      <c r="E45" s="46"/>
    </row>
    <row r="46" spans="1:8" s="48" customFormat="1" ht="20.25" customHeight="1" x14ac:dyDescent="0.2">
      <c r="A46" s="282" t="s">
        <v>242</v>
      </c>
      <c r="B46" s="283"/>
      <c r="C46" s="283"/>
      <c r="D46" s="283"/>
      <c r="E46" s="284"/>
    </row>
    <row r="47" spans="1:8" s="49" customFormat="1" ht="7.5" customHeight="1" thickBot="1" x14ac:dyDescent="0.25">
      <c r="A47" s="285"/>
      <c r="B47" s="286"/>
      <c r="C47" s="286"/>
      <c r="D47" s="286"/>
      <c r="E47" s="287"/>
    </row>
    <row r="48" spans="1:8" s="49" customFormat="1" ht="7.5" customHeight="1" x14ac:dyDescent="0.2">
      <c r="A48" s="50"/>
      <c r="B48" s="51"/>
      <c r="C48" s="51"/>
      <c r="D48" s="51"/>
      <c r="E48" s="51"/>
    </row>
    <row r="49" spans="7:7" s="49" customFormat="1" ht="12" x14ac:dyDescent="0.2"/>
    <row r="50" spans="7:7" s="49" customFormat="1" ht="12" x14ac:dyDescent="0.2"/>
    <row r="51" spans="7:7" s="49" customFormat="1" ht="12" x14ac:dyDescent="0.2">
      <c r="G51" s="49" t="s">
        <v>194</v>
      </c>
    </row>
    <row r="52" spans="7:7" s="39" customFormat="1" x14ac:dyDescent="0.25"/>
    <row r="53" spans="7:7" s="39" customFormat="1" x14ac:dyDescent="0.25">
      <c r="G53" s="39" t="s">
        <v>194</v>
      </c>
    </row>
    <row r="54" spans="7:7" s="39" customFormat="1" x14ac:dyDescent="0.25"/>
    <row r="55" spans="7:7" s="39" customFormat="1" x14ac:dyDescent="0.25"/>
    <row r="56" spans="7:7" s="39" customFormat="1" x14ac:dyDescent="0.25"/>
    <row r="57" spans="7:7" s="39" customFormat="1" x14ac:dyDescent="0.25"/>
    <row r="58" spans="7:7" s="39" customFormat="1" x14ac:dyDescent="0.25"/>
    <row r="59" spans="7:7" s="39" customFormat="1" x14ac:dyDescent="0.25"/>
    <row r="60" spans="7:7" s="39" customFormat="1" x14ac:dyDescent="0.25"/>
    <row r="61" spans="7:7" s="39" customFormat="1" x14ac:dyDescent="0.25"/>
    <row r="62" spans="7:7" s="39" customFormat="1" x14ac:dyDescent="0.25"/>
    <row r="63" spans="7:7" s="39" customFormat="1" x14ac:dyDescent="0.25"/>
    <row r="64" spans="7:7" s="39" customFormat="1" x14ac:dyDescent="0.25"/>
    <row r="65" s="39" customFormat="1" x14ac:dyDescent="0.25"/>
    <row r="66" s="39" customFormat="1" x14ac:dyDescent="0.25"/>
    <row r="67" s="39" customFormat="1" x14ac:dyDescent="0.25"/>
    <row r="68" s="39" customFormat="1" x14ac:dyDescent="0.25"/>
    <row r="69" s="39" customFormat="1" x14ac:dyDescent="0.25"/>
    <row r="70" s="39" customFormat="1" x14ac:dyDescent="0.25"/>
    <row r="71" s="39" customFormat="1" x14ac:dyDescent="0.25"/>
    <row r="72" s="39" customFormat="1" x14ac:dyDescent="0.25"/>
    <row r="73" s="39" customFormat="1" x14ac:dyDescent="0.25"/>
    <row r="74" s="39" customFormat="1" x14ac:dyDescent="0.25"/>
    <row r="75" s="39" customFormat="1" x14ac:dyDescent="0.25"/>
    <row r="76" s="39" customFormat="1" x14ac:dyDescent="0.25"/>
    <row r="77" s="39" customFormat="1" x14ac:dyDescent="0.25"/>
    <row r="78" s="39" customFormat="1" x14ac:dyDescent="0.25"/>
    <row r="79" s="39" customFormat="1" x14ac:dyDescent="0.25"/>
    <row r="80" s="39" customFormat="1" x14ac:dyDescent="0.25"/>
    <row r="81" s="39" customFormat="1" x14ac:dyDescent="0.25"/>
    <row r="82" s="39" customFormat="1" x14ac:dyDescent="0.25"/>
    <row r="83" s="39" customFormat="1" x14ac:dyDescent="0.25"/>
    <row r="84" s="39" customFormat="1" x14ac:dyDescent="0.25"/>
    <row r="85" s="39" customFormat="1" x14ac:dyDescent="0.25"/>
    <row r="86" s="39" customFormat="1" x14ac:dyDescent="0.25"/>
    <row r="87" s="39" customFormat="1" x14ac:dyDescent="0.25"/>
    <row r="88" s="39" customFormat="1" x14ac:dyDescent="0.25"/>
    <row r="89" s="39" customFormat="1" x14ac:dyDescent="0.25"/>
    <row r="90" s="39" customFormat="1" x14ac:dyDescent="0.25"/>
    <row r="91" s="39" customFormat="1" x14ac:dyDescent="0.25"/>
    <row r="92" s="39" customFormat="1" x14ac:dyDescent="0.25"/>
    <row r="93" s="39" customFormat="1" x14ac:dyDescent="0.25"/>
    <row r="94" s="39" customFormat="1" x14ac:dyDescent="0.25"/>
    <row r="95" s="39" customFormat="1" x14ac:dyDescent="0.25"/>
    <row r="96" s="39" customFormat="1" x14ac:dyDescent="0.25"/>
    <row r="97" s="39" customFormat="1" x14ac:dyDescent="0.25"/>
    <row r="98" s="39" customFormat="1" x14ac:dyDescent="0.25"/>
    <row r="99" s="39" customFormat="1" x14ac:dyDescent="0.25"/>
    <row r="100" s="39" customFormat="1" x14ac:dyDescent="0.25"/>
    <row r="101" s="39" customFormat="1" x14ac:dyDescent="0.25"/>
    <row r="102" s="39" customFormat="1" x14ac:dyDescent="0.25"/>
    <row r="103" s="39" customFormat="1" x14ac:dyDescent="0.25"/>
    <row r="104" s="39" customFormat="1" x14ac:dyDescent="0.25"/>
    <row r="105" s="39" customFormat="1" x14ac:dyDescent="0.25"/>
    <row r="106" s="39" customFormat="1" x14ac:dyDescent="0.25"/>
    <row r="107" s="39" customFormat="1" x14ac:dyDescent="0.25"/>
    <row r="108" s="39" customFormat="1" x14ac:dyDescent="0.25"/>
    <row r="109" s="39" customFormat="1" x14ac:dyDescent="0.25"/>
    <row r="110" s="39" customFormat="1" x14ac:dyDescent="0.25"/>
    <row r="111" s="39" customFormat="1" x14ac:dyDescent="0.25"/>
    <row r="112" s="39" customFormat="1" x14ac:dyDescent="0.25"/>
    <row r="113" s="39" customFormat="1" x14ac:dyDescent="0.25"/>
    <row r="114" s="39" customFormat="1" x14ac:dyDescent="0.25"/>
    <row r="115" s="39" customFormat="1" x14ac:dyDescent="0.25"/>
    <row r="116" s="39" customFormat="1" x14ac:dyDescent="0.25"/>
    <row r="117" s="39" customFormat="1" x14ac:dyDescent="0.25"/>
    <row r="118" s="39" customFormat="1" x14ac:dyDescent="0.25"/>
    <row r="119" s="39" customFormat="1" x14ac:dyDescent="0.25"/>
    <row r="120" s="39" customFormat="1" x14ac:dyDescent="0.25"/>
    <row r="121" s="39" customFormat="1" x14ac:dyDescent="0.25"/>
    <row r="122" s="39" customFormat="1" x14ac:dyDescent="0.25"/>
    <row r="123" s="39" customFormat="1" x14ac:dyDescent="0.25"/>
    <row r="124" s="39" customFormat="1" x14ac:dyDescent="0.25"/>
    <row r="125" s="39" customFormat="1" x14ac:dyDescent="0.25"/>
    <row r="126" s="39" customFormat="1" x14ac:dyDescent="0.25"/>
    <row r="127" s="39" customFormat="1" x14ac:dyDescent="0.25"/>
    <row r="128" s="39" customFormat="1" x14ac:dyDescent="0.25"/>
    <row r="129" s="39" customFormat="1" x14ac:dyDescent="0.25"/>
    <row r="130" s="39" customFormat="1" x14ac:dyDescent="0.25"/>
    <row r="131" s="39" customFormat="1" x14ac:dyDescent="0.25"/>
    <row r="132" s="39" customFormat="1" x14ac:dyDescent="0.25"/>
    <row r="133" s="39" customFormat="1" x14ac:dyDescent="0.25"/>
    <row r="134" s="39" customFormat="1" x14ac:dyDescent="0.25"/>
    <row r="135" s="39" customFormat="1" x14ac:dyDescent="0.25"/>
    <row r="136" s="39" customFormat="1" x14ac:dyDescent="0.25"/>
    <row r="137" s="39" customFormat="1" x14ac:dyDescent="0.25"/>
    <row r="138" s="39" customFormat="1" x14ac:dyDescent="0.25"/>
    <row r="139" s="39" customFormat="1" x14ac:dyDescent="0.25"/>
    <row r="140" s="39" customFormat="1" x14ac:dyDescent="0.25"/>
    <row r="141" s="39" customFormat="1" x14ac:dyDescent="0.25"/>
    <row r="142" s="39" customFormat="1" x14ac:dyDescent="0.25"/>
    <row r="143" s="39" customFormat="1" x14ac:dyDescent="0.25"/>
    <row r="144" s="39" customFormat="1" x14ac:dyDescent="0.25"/>
    <row r="145" s="39" customFormat="1" x14ac:dyDescent="0.25"/>
    <row r="146" s="39" customFormat="1" x14ac:dyDescent="0.25"/>
    <row r="147" s="39" customFormat="1" x14ac:dyDescent="0.25"/>
    <row r="148" s="39" customFormat="1" x14ac:dyDescent="0.25"/>
    <row r="149" s="39" customFormat="1" x14ac:dyDescent="0.25"/>
    <row r="150" s="39" customFormat="1" x14ac:dyDescent="0.25"/>
    <row r="151" s="39" customFormat="1" x14ac:dyDescent="0.25"/>
    <row r="152" s="39" customFormat="1" x14ac:dyDescent="0.25"/>
    <row r="153" s="39" customFormat="1" x14ac:dyDescent="0.25"/>
    <row r="154" s="39" customFormat="1" x14ac:dyDescent="0.25"/>
    <row r="155" s="39" customFormat="1" x14ac:dyDescent="0.25"/>
    <row r="156" s="39" customFormat="1" x14ac:dyDescent="0.25"/>
    <row r="157" s="39" customFormat="1" x14ac:dyDescent="0.25"/>
    <row r="158" s="39" customFormat="1" x14ac:dyDescent="0.25"/>
    <row r="159" s="39" customFormat="1" x14ac:dyDescent="0.25"/>
    <row r="160" s="39" customFormat="1" x14ac:dyDescent="0.25"/>
    <row r="161" s="39" customFormat="1" x14ac:dyDescent="0.25"/>
    <row r="162" s="39" customFormat="1" x14ac:dyDescent="0.25"/>
    <row r="163" s="39" customFormat="1" x14ac:dyDescent="0.25"/>
    <row r="164" s="39" customFormat="1" x14ac:dyDescent="0.25"/>
    <row r="165" s="39" customFormat="1" x14ac:dyDescent="0.25"/>
    <row r="166" s="39" customFormat="1" x14ac:dyDescent="0.25"/>
    <row r="167" s="39" customFormat="1" x14ac:dyDescent="0.25"/>
    <row r="168" s="39" customFormat="1" x14ac:dyDescent="0.25"/>
    <row r="169" s="39" customFormat="1" x14ac:dyDescent="0.25"/>
    <row r="170" s="39" customFormat="1" x14ac:dyDescent="0.25"/>
    <row r="171" s="39" customFormat="1" x14ac:dyDescent="0.25"/>
    <row r="172" s="39" customFormat="1" x14ac:dyDescent="0.25"/>
    <row r="173" s="39" customFormat="1" x14ac:dyDescent="0.25"/>
    <row r="174" s="39" customFormat="1" x14ac:dyDescent="0.25"/>
    <row r="175" s="39" customFormat="1" x14ac:dyDescent="0.25"/>
    <row r="176" s="39" customFormat="1" x14ac:dyDescent="0.25"/>
    <row r="177" s="39" customFormat="1" x14ac:dyDescent="0.25"/>
    <row r="178" s="39" customFormat="1" x14ac:dyDescent="0.25"/>
    <row r="179" s="39" customFormat="1" x14ac:dyDescent="0.25"/>
    <row r="180" s="39" customFormat="1" x14ac:dyDescent="0.25"/>
    <row r="181" s="39" customFormat="1" x14ac:dyDescent="0.25"/>
    <row r="182" s="39" customFormat="1" x14ac:dyDescent="0.25"/>
    <row r="183" s="39" customFormat="1" x14ac:dyDescent="0.25"/>
    <row r="184" s="39" customFormat="1" x14ac:dyDescent="0.25"/>
    <row r="185" s="39" customFormat="1" x14ac:dyDescent="0.25"/>
    <row r="186" s="39" customFormat="1" x14ac:dyDescent="0.25"/>
    <row r="187" s="39" customFormat="1" x14ac:dyDescent="0.25"/>
    <row r="188" s="39" customFormat="1" x14ac:dyDescent="0.25"/>
    <row r="189" s="39" customFormat="1" x14ac:dyDescent="0.25"/>
    <row r="190" s="39" customFormat="1" x14ac:dyDescent="0.25"/>
    <row r="191" s="39" customFormat="1" x14ac:dyDescent="0.25"/>
    <row r="192" s="39" customFormat="1" x14ac:dyDescent="0.25"/>
    <row r="193" s="39" customFormat="1" x14ac:dyDescent="0.25"/>
    <row r="194" s="39" customFormat="1" x14ac:dyDescent="0.25"/>
    <row r="195" s="39" customFormat="1" x14ac:dyDescent="0.25"/>
    <row r="196" s="39" customFormat="1" x14ac:dyDescent="0.25"/>
    <row r="197" s="39" customFormat="1" x14ac:dyDescent="0.25"/>
    <row r="198" s="39" customFormat="1" x14ac:dyDescent="0.25"/>
    <row r="199" s="39" customFormat="1" x14ac:dyDescent="0.25"/>
    <row r="200" s="39" customFormat="1" x14ac:dyDescent="0.25"/>
    <row r="201" s="39" customFormat="1" x14ac:dyDescent="0.25"/>
    <row r="202" s="39" customFormat="1" x14ac:dyDescent="0.25"/>
    <row r="203" s="39" customFormat="1" x14ac:dyDescent="0.25"/>
    <row r="204" s="39" customFormat="1" x14ac:dyDescent="0.25"/>
    <row r="205" s="39" customFormat="1" x14ac:dyDescent="0.25"/>
    <row r="206" s="39" customFormat="1" x14ac:dyDescent="0.25"/>
    <row r="207" s="39" customFormat="1" x14ac:dyDescent="0.25"/>
    <row r="208" s="39" customFormat="1" x14ac:dyDescent="0.25"/>
    <row r="209" s="39" customFormat="1" x14ac:dyDescent="0.25"/>
    <row r="210" s="39" customFormat="1" x14ac:dyDescent="0.25"/>
    <row r="211" s="39" customFormat="1" x14ac:dyDescent="0.25"/>
    <row r="212" s="39" customFormat="1" x14ac:dyDescent="0.25"/>
    <row r="213" s="39" customFormat="1" x14ac:dyDescent="0.25"/>
    <row r="214" s="39" customFormat="1" x14ac:dyDescent="0.25"/>
    <row r="215" s="39" customFormat="1" x14ac:dyDescent="0.25"/>
    <row r="216" s="39" customFormat="1" x14ac:dyDescent="0.25"/>
    <row r="217" s="39" customFormat="1" x14ac:dyDescent="0.25"/>
    <row r="218" s="39" customFormat="1" x14ac:dyDescent="0.25"/>
    <row r="219" s="39" customFormat="1" x14ac:dyDescent="0.25"/>
    <row r="220" s="39" customFormat="1" x14ac:dyDescent="0.25"/>
    <row r="221" s="39" customFormat="1" x14ac:dyDescent="0.25"/>
    <row r="222" s="39" customFormat="1" x14ac:dyDescent="0.25"/>
    <row r="223" s="39" customFormat="1" x14ac:dyDescent="0.25"/>
    <row r="224" s="39" customFormat="1" x14ac:dyDescent="0.25"/>
    <row r="225" s="39" customFormat="1" x14ac:dyDescent="0.25"/>
    <row r="226" s="39" customFormat="1" x14ac:dyDescent="0.25"/>
    <row r="227" s="39" customFormat="1" x14ac:dyDescent="0.25"/>
    <row r="228" s="39" customFormat="1" x14ac:dyDescent="0.25"/>
    <row r="229" s="39" customFormat="1" x14ac:dyDescent="0.25"/>
    <row r="230" s="39" customFormat="1" x14ac:dyDescent="0.25"/>
    <row r="231" s="39" customFormat="1" x14ac:dyDescent="0.25"/>
    <row r="232" s="39" customFormat="1" x14ac:dyDescent="0.25"/>
    <row r="233" s="39" customFormat="1" x14ac:dyDescent="0.25"/>
    <row r="234" s="39" customFormat="1" x14ac:dyDescent="0.25"/>
    <row r="235" s="39" customFormat="1" x14ac:dyDescent="0.25"/>
    <row r="236" s="39" customFormat="1" x14ac:dyDescent="0.25"/>
    <row r="237" s="39" customFormat="1" x14ac:dyDescent="0.25"/>
    <row r="238" s="39" customFormat="1" x14ac:dyDescent="0.25"/>
    <row r="239" s="39" customFormat="1" x14ac:dyDescent="0.25"/>
    <row r="240" s="39" customFormat="1" x14ac:dyDescent="0.25"/>
    <row r="241" s="39" customFormat="1" x14ac:dyDescent="0.25"/>
    <row r="242" s="39" customFormat="1" x14ac:dyDescent="0.25"/>
    <row r="243" s="39" customFormat="1" x14ac:dyDescent="0.25"/>
    <row r="244" s="39" customFormat="1" x14ac:dyDescent="0.25"/>
    <row r="245" s="39" customFormat="1" x14ac:dyDescent="0.25"/>
    <row r="246" s="39" customFormat="1" x14ac:dyDescent="0.25"/>
    <row r="247" s="39" customFormat="1" x14ac:dyDescent="0.25"/>
    <row r="248" s="39" customFormat="1" x14ac:dyDescent="0.25"/>
    <row r="249" s="39" customFormat="1" x14ac:dyDescent="0.25"/>
    <row r="250" s="39" customFormat="1" x14ac:dyDescent="0.25"/>
    <row r="251" s="39" customFormat="1" x14ac:dyDescent="0.25"/>
    <row r="252" s="39" customFormat="1" x14ac:dyDescent="0.25"/>
    <row r="253" s="39" customFormat="1" x14ac:dyDescent="0.25"/>
    <row r="254" s="39" customFormat="1" x14ac:dyDescent="0.25"/>
    <row r="255" s="39" customFormat="1" x14ac:dyDescent="0.25"/>
    <row r="256" s="39" customFormat="1" x14ac:dyDescent="0.25"/>
    <row r="257" s="39" customFormat="1" x14ac:dyDescent="0.25"/>
    <row r="258" s="39" customFormat="1" x14ac:dyDescent="0.25"/>
    <row r="259" s="39" customFormat="1" x14ac:dyDescent="0.25"/>
    <row r="260" s="39" customFormat="1" x14ac:dyDescent="0.25"/>
    <row r="261" s="39" customFormat="1" x14ac:dyDescent="0.25"/>
    <row r="262" s="39" customFormat="1" x14ac:dyDescent="0.25"/>
    <row r="263" s="39" customFormat="1" x14ac:dyDescent="0.25"/>
    <row r="264" s="39" customFormat="1" x14ac:dyDescent="0.25"/>
    <row r="265" s="39" customFormat="1" x14ac:dyDescent="0.25"/>
    <row r="266" s="39" customFormat="1" x14ac:dyDescent="0.25"/>
    <row r="267" s="39" customFormat="1" x14ac:dyDescent="0.25"/>
    <row r="268" s="39" customFormat="1" x14ac:dyDescent="0.25"/>
    <row r="269" s="39" customFormat="1" x14ac:dyDescent="0.25"/>
    <row r="270" s="39" customFormat="1" x14ac:dyDescent="0.25"/>
    <row r="271" s="39" customFormat="1" x14ac:dyDescent="0.25"/>
    <row r="272" s="39" customFormat="1" x14ac:dyDescent="0.25"/>
    <row r="273" s="39" customFormat="1" x14ac:dyDescent="0.25"/>
    <row r="274" s="39" customFormat="1" x14ac:dyDescent="0.25"/>
    <row r="275" s="39" customFormat="1" x14ac:dyDescent="0.25"/>
    <row r="276" s="39" customFormat="1" x14ac:dyDescent="0.25"/>
    <row r="277" s="39" customFormat="1" x14ac:dyDescent="0.25"/>
    <row r="278" s="39" customFormat="1" x14ac:dyDescent="0.25"/>
    <row r="279" s="39" customFormat="1" x14ac:dyDescent="0.25"/>
    <row r="280" s="39" customFormat="1" x14ac:dyDescent="0.25"/>
    <row r="281" s="39" customFormat="1" x14ac:dyDescent="0.25"/>
    <row r="282" s="39" customFormat="1" x14ac:dyDescent="0.25"/>
    <row r="283" s="39" customFormat="1" x14ac:dyDescent="0.25"/>
    <row r="284" s="39" customFormat="1" x14ac:dyDescent="0.25"/>
    <row r="285" s="39" customFormat="1" x14ac:dyDescent="0.25"/>
    <row r="286" s="39" customFormat="1" x14ac:dyDescent="0.25"/>
    <row r="287" s="39" customFormat="1" x14ac:dyDescent="0.25"/>
    <row r="288" s="39" customFormat="1" x14ac:dyDescent="0.25"/>
    <row r="289" s="39" customFormat="1" x14ac:dyDescent="0.25"/>
    <row r="290" s="39" customFormat="1" x14ac:dyDescent="0.25"/>
    <row r="291" s="39" customFormat="1" x14ac:dyDescent="0.25"/>
    <row r="292" s="39" customFormat="1" x14ac:dyDescent="0.25"/>
    <row r="293" s="39" customFormat="1" x14ac:dyDescent="0.25"/>
    <row r="294" s="39" customFormat="1" x14ac:dyDescent="0.25"/>
    <row r="295" s="39" customFormat="1" x14ac:dyDescent="0.25"/>
    <row r="296" s="39" customFormat="1" x14ac:dyDescent="0.25"/>
    <row r="297" s="39" customFormat="1" x14ac:dyDescent="0.25"/>
    <row r="298" s="39" customFormat="1" x14ac:dyDescent="0.25"/>
    <row r="299" s="39" customFormat="1" x14ac:dyDescent="0.25"/>
    <row r="300" s="39" customFormat="1" x14ac:dyDescent="0.25"/>
    <row r="301" s="39" customFormat="1" x14ac:dyDescent="0.25"/>
    <row r="302" s="39" customFormat="1" x14ac:dyDescent="0.25"/>
    <row r="303" s="39" customFormat="1" x14ac:dyDescent="0.25"/>
    <row r="304" s="39" customFormat="1" x14ac:dyDescent="0.25"/>
    <row r="305" s="39" customFormat="1" x14ac:dyDescent="0.25"/>
    <row r="306" s="39" customFormat="1" x14ac:dyDescent="0.25"/>
    <row r="307" s="39" customFormat="1" x14ac:dyDescent="0.25"/>
    <row r="308" s="39" customFormat="1" x14ac:dyDescent="0.25"/>
    <row r="309" s="39" customFormat="1" x14ac:dyDescent="0.25"/>
    <row r="310" s="39" customFormat="1" x14ac:dyDescent="0.25"/>
    <row r="311" s="39" customFormat="1" x14ac:dyDescent="0.25"/>
    <row r="312" s="39" customFormat="1" x14ac:dyDescent="0.25"/>
    <row r="313" s="39" customFormat="1" x14ac:dyDescent="0.25"/>
    <row r="314" s="39" customFormat="1" x14ac:dyDescent="0.25"/>
    <row r="315" s="39" customFormat="1" x14ac:dyDescent="0.25"/>
    <row r="316" s="39" customFormat="1" x14ac:dyDescent="0.25"/>
    <row r="317" s="39" customFormat="1" x14ac:dyDescent="0.25"/>
    <row r="318" s="39" customFormat="1" x14ac:dyDescent="0.25"/>
    <row r="319" s="39" customFormat="1" x14ac:dyDescent="0.25"/>
    <row r="320" s="39" customFormat="1" x14ac:dyDescent="0.25"/>
    <row r="321" s="39" customFormat="1" x14ac:dyDescent="0.25"/>
    <row r="322" s="39" customFormat="1" x14ac:dyDescent="0.25"/>
    <row r="323" s="39" customFormat="1" x14ac:dyDescent="0.25"/>
    <row r="324" s="39" customFormat="1" x14ac:dyDescent="0.25"/>
    <row r="325" s="39" customFormat="1" x14ac:dyDescent="0.25"/>
    <row r="326" s="39" customFormat="1" x14ac:dyDescent="0.25"/>
    <row r="327" s="39" customFormat="1" x14ac:dyDescent="0.25"/>
    <row r="328" s="39" customFormat="1" x14ac:dyDescent="0.25"/>
    <row r="329" s="39" customFormat="1" x14ac:dyDescent="0.25"/>
    <row r="330" s="39" customFormat="1" x14ac:dyDescent="0.25"/>
    <row r="331" s="39" customFormat="1" x14ac:dyDescent="0.25"/>
    <row r="332" s="39" customFormat="1" x14ac:dyDescent="0.25"/>
    <row r="333" s="39" customFormat="1" x14ac:dyDescent="0.25"/>
    <row r="334" s="39" customFormat="1" x14ac:dyDescent="0.25"/>
    <row r="335" s="39" customFormat="1" x14ac:dyDescent="0.25"/>
    <row r="336" s="39" customFormat="1" x14ac:dyDescent="0.25"/>
    <row r="337" s="39" customFormat="1" x14ac:dyDescent="0.25"/>
    <row r="338" s="39" customFormat="1" x14ac:dyDescent="0.25"/>
    <row r="339" s="39" customFormat="1" x14ac:dyDescent="0.25"/>
    <row r="340" s="39" customFormat="1" x14ac:dyDescent="0.25"/>
    <row r="341" s="39" customFormat="1" x14ac:dyDescent="0.25"/>
    <row r="342" s="39" customFormat="1" x14ac:dyDescent="0.25"/>
    <row r="343" s="39" customFormat="1" x14ac:dyDescent="0.25"/>
    <row r="344" s="39" customFormat="1" x14ac:dyDescent="0.25"/>
    <row r="345" s="39" customFormat="1" x14ac:dyDescent="0.25"/>
    <row r="346" s="39" customFormat="1" x14ac:dyDescent="0.25"/>
    <row r="347" s="39" customFormat="1" x14ac:dyDescent="0.25"/>
  </sheetData>
  <mergeCells count="31">
    <mergeCell ref="A24:E24"/>
    <mergeCell ref="A1:A9"/>
    <mergeCell ref="B1:E1"/>
    <mergeCell ref="B2:E2"/>
    <mergeCell ref="B3:E3"/>
    <mergeCell ref="C4:E4"/>
    <mergeCell ref="C5:E5"/>
    <mergeCell ref="C6:E6"/>
    <mergeCell ref="C7:E7"/>
    <mergeCell ref="C8:E8"/>
    <mergeCell ref="C9:E9"/>
    <mergeCell ref="A11:E11"/>
    <mergeCell ref="A14:E14"/>
    <mergeCell ref="A17:E17"/>
    <mergeCell ref="A20:E20"/>
    <mergeCell ref="A32:E32"/>
    <mergeCell ref="D40:E40"/>
    <mergeCell ref="D33:E33"/>
    <mergeCell ref="A28:E28"/>
    <mergeCell ref="D29:E29"/>
    <mergeCell ref="D30:E30"/>
    <mergeCell ref="D31:E31"/>
    <mergeCell ref="A43:B43"/>
    <mergeCell ref="D43:E43"/>
    <mergeCell ref="A46:E47"/>
    <mergeCell ref="A34:A35"/>
    <mergeCell ref="D34:E34"/>
    <mergeCell ref="A36:A37"/>
    <mergeCell ref="D37:E37"/>
    <mergeCell ref="A38:E38"/>
    <mergeCell ref="D39:E39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scale="92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F436"/>
  <sheetViews>
    <sheetView view="pageBreakPreview" zoomScale="87" zoomScaleNormal="100" zoomScaleSheetLayoutView="87" workbookViewId="0">
      <selection activeCell="A27" sqref="A27"/>
    </sheetView>
  </sheetViews>
  <sheetFormatPr baseColWidth="10" defaultRowHeight="15" x14ac:dyDescent="0.25"/>
  <cols>
    <col min="1" max="1" width="35" customWidth="1"/>
    <col min="2" max="4" width="11.42578125" style="94"/>
    <col min="5" max="5" width="15.140625" style="94" customWidth="1"/>
    <col min="6" max="6" width="22.140625" style="94" customWidth="1"/>
    <col min="7" max="7" width="1.7109375" style="52" customWidth="1"/>
    <col min="8" max="16384" width="11.42578125" style="52"/>
  </cols>
  <sheetData>
    <row r="1" spans="1:6" x14ac:dyDescent="0.25">
      <c r="A1" s="74"/>
      <c r="B1" s="85"/>
      <c r="C1" s="86"/>
      <c r="D1" s="85"/>
      <c r="E1" s="87"/>
      <c r="F1" s="85"/>
    </row>
    <row r="2" spans="1:6" ht="12.75" customHeight="1" thickBot="1" x14ac:dyDescent="0.3">
      <c r="A2" s="75"/>
      <c r="B2" s="88"/>
      <c r="C2" s="89"/>
      <c r="D2" s="88"/>
      <c r="E2" s="90"/>
      <c r="F2" s="88"/>
    </row>
    <row r="3" spans="1:6" ht="10.5" customHeight="1" x14ac:dyDescent="0.25">
      <c r="A3" s="53"/>
      <c r="B3" s="53"/>
      <c r="C3" s="54"/>
      <c r="D3" s="91"/>
      <c r="E3" s="92"/>
      <c r="F3" s="91"/>
    </row>
    <row r="4" spans="1:6" ht="23.25" customHeight="1" x14ac:dyDescent="0.25">
      <c r="A4" s="320" t="s">
        <v>243</v>
      </c>
      <c r="B4" s="321"/>
      <c r="C4" s="321"/>
      <c r="D4" s="321"/>
      <c r="E4" s="321"/>
      <c r="F4" s="322"/>
    </row>
    <row r="5" spans="1:6" ht="3.75" customHeight="1" x14ac:dyDescent="0.25">
      <c r="A5" s="53"/>
      <c r="B5" s="53"/>
      <c r="C5" s="54"/>
      <c r="D5" s="91"/>
      <c r="E5" s="92"/>
      <c r="F5" s="91"/>
    </row>
    <row r="6" spans="1:6" ht="18" customHeight="1" x14ac:dyDescent="0.25">
      <c r="A6" s="95" t="s">
        <v>43</v>
      </c>
      <c r="B6" s="325" t="s">
        <v>244</v>
      </c>
      <c r="C6" s="326"/>
      <c r="D6" s="326"/>
      <c r="E6" s="326"/>
      <c r="F6" s="327"/>
    </row>
    <row r="7" spans="1:6" ht="3.75" customHeight="1" x14ac:dyDescent="0.25">
      <c r="A7" s="58"/>
      <c r="B7" s="59"/>
      <c r="C7" s="59"/>
      <c r="D7" s="59"/>
      <c r="E7" s="59"/>
      <c r="F7" s="59"/>
    </row>
    <row r="8" spans="1:6" ht="20.25" customHeight="1" x14ac:dyDescent="0.25">
      <c r="A8" s="57" t="s">
        <v>245</v>
      </c>
      <c r="B8" s="318" t="s">
        <v>246</v>
      </c>
      <c r="C8" s="319"/>
      <c r="D8" s="319"/>
      <c r="E8" s="319"/>
      <c r="F8" s="319"/>
    </row>
    <row r="9" spans="1:6" ht="3.75" customHeight="1" x14ac:dyDescent="0.25">
      <c r="A9" s="58"/>
      <c r="B9" s="59"/>
      <c r="C9" s="59"/>
      <c r="D9" s="59"/>
      <c r="E9" s="59"/>
      <c r="F9" s="59"/>
    </row>
    <row r="10" spans="1:6" ht="21" customHeight="1" x14ac:dyDescent="0.25">
      <c r="A10" s="60" t="s">
        <v>118</v>
      </c>
      <c r="B10" s="316" t="s">
        <v>435</v>
      </c>
      <c r="C10" s="317"/>
      <c r="D10" s="317"/>
      <c r="E10" s="317"/>
      <c r="F10" s="317"/>
    </row>
    <row r="11" spans="1:6" ht="3.75" customHeight="1" x14ac:dyDescent="0.25">
      <c r="A11" s="61"/>
      <c r="B11" s="62"/>
      <c r="C11" s="62"/>
      <c r="D11" s="62"/>
      <c r="E11" s="62"/>
      <c r="F11" s="62"/>
    </row>
    <row r="12" spans="1:6" ht="18" customHeight="1" x14ac:dyDescent="0.25">
      <c r="A12" s="60" t="s">
        <v>433</v>
      </c>
      <c r="B12" s="316" t="s">
        <v>436</v>
      </c>
      <c r="C12" s="317"/>
      <c r="D12" s="317"/>
      <c r="E12" s="317"/>
      <c r="F12" s="317"/>
    </row>
    <row r="13" spans="1:6" ht="3.75" customHeight="1" x14ac:dyDescent="0.25">
      <c r="A13" s="58"/>
      <c r="B13" s="59"/>
      <c r="C13" s="59"/>
      <c r="D13" s="59"/>
      <c r="E13" s="59"/>
      <c r="F13" s="59"/>
    </row>
    <row r="14" spans="1:6" ht="18" customHeight="1" x14ac:dyDescent="0.25">
      <c r="A14" s="60" t="s">
        <v>120</v>
      </c>
      <c r="B14" s="316" t="s">
        <v>437</v>
      </c>
      <c r="C14" s="317"/>
      <c r="D14" s="317"/>
      <c r="E14" s="317"/>
      <c r="F14" s="317"/>
    </row>
    <row r="15" spans="1:6" ht="3.75" customHeight="1" x14ac:dyDescent="0.25">
      <c r="A15" s="58"/>
      <c r="B15" s="59"/>
      <c r="C15" s="59"/>
      <c r="D15" s="59"/>
      <c r="E15" s="59"/>
      <c r="F15" s="59"/>
    </row>
    <row r="16" spans="1:6" ht="30" customHeight="1" x14ac:dyDescent="0.25">
      <c r="A16" s="57" t="s">
        <v>249</v>
      </c>
      <c r="B16" s="318" t="s">
        <v>442</v>
      </c>
      <c r="C16" s="319"/>
      <c r="D16" s="319"/>
      <c r="E16" s="319"/>
      <c r="F16" s="319"/>
    </row>
    <row r="17" spans="1:6" ht="3.75" customHeight="1" x14ac:dyDescent="0.25">
      <c r="A17" s="58"/>
      <c r="B17" s="59"/>
      <c r="C17" s="59"/>
      <c r="D17" s="59"/>
      <c r="E17" s="59"/>
      <c r="F17" s="59"/>
    </row>
    <row r="18" spans="1:6" ht="24" customHeight="1" x14ac:dyDescent="0.25">
      <c r="A18" s="57" t="s">
        <v>15</v>
      </c>
      <c r="B18" s="318" t="s">
        <v>251</v>
      </c>
      <c r="C18" s="319"/>
      <c r="D18" s="319"/>
      <c r="E18" s="319"/>
      <c r="F18" s="319"/>
    </row>
    <row r="19" spans="1:6" ht="3.75" customHeight="1" x14ac:dyDescent="0.25">
      <c r="A19" s="58"/>
      <c r="B19" s="59"/>
      <c r="C19" s="59"/>
      <c r="D19" s="59"/>
      <c r="E19" s="59"/>
      <c r="F19" s="59"/>
    </row>
    <row r="20" spans="1:6" ht="18" customHeight="1" x14ac:dyDescent="0.25">
      <c r="A20" s="57" t="s">
        <v>328</v>
      </c>
      <c r="B20" s="318" t="s">
        <v>252</v>
      </c>
      <c r="C20" s="319"/>
      <c r="D20" s="319"/>
      <c r="E20" s="319"/>
      <c r="F20" s="319"/>
    </row>
    <row r="21" spans="1:6" ht="3.75" customHeight="1" x14ac:dyDescent="0.25">
      <c r="A21" s="58"/>
      <c r="B21" s="59"/>
      <c r="C21" s="59"/>
      <c r="D21" s="59"/>
      <c r="E21" s="59"/>
      <c r="F21" s="59"/>
    </row>
    <row r="22" spans="1:6" ht="18" customHeight="1" x14ac:dyDescent="0.25">
      <c r="A22" s="57" t="s">
        <v>443</v>
      </c>
      <c r="B22" s="318" t="s">
        <v>450</v>
      </c>
      <c r="C22" s="319"/>
      <c r="D22" s="319"/>
      <c r="E22" s="319"/>
      <c r="F22" s="319"/>
    </row>
    <row r="23" spans="1:6" ht="3.75" customHeight="1" x14ac:dyDescent="0.25">
      <c r="A23" s="58"/>
      <c r="B23" s="59"/>
      <c r="C23" s="59"/>
      <c r="D23" s="59"/>
      <c r="E23" s="59"/>
      <c r="F23" s="59"/>
    </row>
    <row r="24" spans="1:6" ht="24" customHeight="1" x14ac:dyDescent="0.25">
      <c r="A24" s="57" t="s">
        <v>449</v>
      </c>
      <c r="B24" s="318" t="s">
        <v>451</v>
      </c>
      <c r="C24" s="319"/>
      <c r="D24" s="319"/>
      <c r="E24" s="319"/>
      <c r="F24" s="319"/>
    </row>
    <row r="25" spans="1:6" ht="3.75" customHeight="1" x14ac:dyDescent="0.25">
      <c r="A25" s="58"/>
      <c r="B25" s="59"/>
      <c r="C25" s="59"/>
      <c r="D25" s="59"/>
      <c r="E25" s="59"/>
      <c r="F25" s="59"/>
    </row>
    <row r="26" spans="1:6" ht="27.75" customHeight="1" x14ac:dyDescent="0.25">
      <c r="A26" s="57" t="s">
        <v>445</v>
      </c>
      <c r="B26" s="318" t="s">
        <v>452</v>
      </c>
      <c r="C26" s="319"/>
      <c r="D26" s="319"/>
      <c r="E26" s="319"/>
      <c r="F26" s="319"/>
    </row>
    <row r="27" spans="1:6" ht="3.75" customHeight="1" x14ac:dyDescent="0.25">
      <c r="A27" s="58"/>
      <c r="B27" s="59"/>
      <c r="C27" s="59"/>
      <c r="D27" s="59"/>
      <c r="E27" s="59"/>
      <c r="F27" s="59"/>
    </row>
    <row r="28" spans="1:6" ht="15" customHeight="1" x14ac:dyDescent="0.25">
      <c r="A28" s="324" t="s">
        <v>121</v>
      </c>
      <c r="B28" s="324"/>
      <c r="C28" s="324"/>
      <c r="D28" s="324"/>
      <c r="E28" s="324"/>
      <c r="F28" s="324"/>
    </row>
    <row r="29" spans="1:6" ht="3.75" customHeight="1" x14ac:dyDescent="0.25">
      <c r="A29" s="53"/>
      <c r="B29" s="53"/>
      <c r="C29" s="54"/>
      <c r="D29" s="91"/>
      <c r="E29" s="92"/>
      <c r="F29" s="91"/>
    </row>
    <row r="30" spans="1:6" ht="44.25" customHeight="1" x14ac:dyDescent="0.25">
      <c r="A30" s="64" t="s">
        <v>121</v>
      </c>
      <c r="B30" s="316" t="s">
        <v>332</v>
      </c>
      <c r="C30" s="316"/>
      <c r="D30" s="316"/>
      <c r="E30" s="316"/>
      <c r="F30" s="316"/>
    </row>
    <row r="31" spans="1:6" ht="3.75" customHeight="1" x14ac:dyDescent="0.25">
      <c r="A31" s="53"/>
      <c r="B31" s="63"/>
      <c r="C31" s="63"/>
      <c r="D31" s="63"/>
      <c r="E31" s="63"/>
      <c r="F31" s="63"/>
    </row>
    <row r="32" spans="1:6" ht="15" customHeight="1" x14ac:dyDescent="0.25">
      <c r="A32" s="324" t="s">
        <v>253</v>
      </c>
      <c r="B32" s="324"/>
      <c r="C32" s="324"/>
      <c r="D32" s="324"/>
      <c r="E32" s="324"/>
      <c r="F32" s="324"/>
    </row>
    <row r="33" spans="1:6" ht="3.75" customHeight="1" x14ac:dyDescent="0.25">
      <c r="A33" s="53"/>
      <c r="B33" s="53"/>
      <c r="C33" s="54"/>
      <c r="D33" s="91"/>
      <c r="E33" s="92"/>
      <c r="F33" s="91"/>
    </row>
    <row r="34" spans="1:6" ht="43.5" customHeight="1" x14ac:dyDescent="0.25">
      <c r="A34" s="64" t="s">
        <v>253</v>
      </c>
      <c r="B34" s="316" t="s">
        <v>333</v>
      </c>
      <c r="C34" s="316"/>
      <c r="D34" s="316"/>
      <c r="E34" s="316"/>
      <c r="F34" s="316"/>
    </row>
    <row r="35" spans="1:6" ht="3.75" customHeight="1" x14ac:dyDescent="0.25">
      <c r="A35" s="53"/>
      <c r="B35" s="53"/>
      <c r="C35" s="54"/>
      <c r="D35" s="91"/>
      <c r="E35" s="92"/>
      <c r="F35" s="91"/>
    </row>
    <row r="36" spans="1:6" ht="13.5" customHeight="1" thickBot="1" x14ac:dyDescent="0.3">
      <c r="A36" s="39"/>
      <c r="B36" s="93"/>
      <c r="C36" s="93"/>
      <c r="D36" s="93"/>
      <c r="E36" s="93"/>
      <c r="F36" s="93"/>
    </row>
    <row r="37" spans="1:6" x14ac:dyDescent="0.25">
      <c r="A37" s="74"/>
      <c r="B37" s="85"/>
      <c r="C37" s="86"/>
      <c r="D37" s="85"/>
      <c r="E37" s="87"/>
      <c r="F37" s="85"/>
    </row>
    <row r="38" spans="1:6" ht="15.75" thickBot="1" x14ac:dyDescent="0.3">
      <c r="A38" s="75"/>
      <c r="B38" s="88"/>
      <c r="C38" s="89"/>
      <c r="D38" s="88"/>
      <c r="E38" s="90"/>
      <c r="F38" s="88"/>
    </row>
    <row r="39" spans="1:6" ht="6.75" customHeight="1" x14ac:dyDescent="0.25">
      <c r="A39" s="53"/>
      <c r="B39" s="53"/>
      <c r="C39" s="54"/>
      <c r="D39" s="91"/>
      <c r="E39" s="92"/>
      <c r="F39" s="91"/>
    </row>
    <row r="40" spans="1:6" ht="17.25" customHeight="1" x14ac:dyDescent="0.25">
      <c r="A40" s="320" t="s">
        <v>276</v>
      </c>
      <c r="B40" s="321"/>
      <c r="C40" s="321"/>
      <c r="D40" s="321"/>
      <c r="E40" s="321"/>
      <c r="F40" s="322"/>
    </row>
    <row r="41" spans="1:6" ht="5.25" customHeight="1" x14ac:dyDescent="0.25">
      <c r="A41" s="53"/>
      <c r="B41" s="53"/>
      <c r="C41" s="54"/>
      <c r="D41" s="91"/>
      <c r="E41" s="92"/>
      <c r="F41" s="91"/>
    </row>
    <row r="42" spans="1:6" x14ac:dyDescent="0.25">
      <c r="A42" s="95" t="s">
        <v>43</v>
      </c>
      <c r="B42" s="323" t="s">
        <v>244</v>
      </c>
      <c r="C42" s="323"/>
      <c r="D42" s="323"/>
      <c r="E42" s="323"/>
      <c r="F42" s="323"/>
    </row>
    <row r="43" spans="1:6" ht="4.5" customHeight="1" x14ac:dyDescent="0.25">
      <c r="A43" s="58"/>
      <c r="B43" s="59"/>
      <c r="C43" s="59"/>
      <c r="D43" s="59"/>
      <c r="E43" s="59"/>
      <c r="F43" s="59"/>
    </row>
    <row r="44" spans="1:6" x14ac:dyDescent="0.25">
      <c r="A44" s="57" t="s">
        <v>245</v>
      </c>
      <c r="B44" s="318" t="s">
        <v>246</v>
      </c>
      <c r="C44" s="319"/>
      <c r="D44" s="319"/>
      <c r="E44" s="319"/>
      <c r="F44" s="319"/>
    </row>
    <row r="45" spans="1:6" ht="12.75" customHeight="1" x14ac:dyDescent="0.25">
      <c r="A45" s="58"/>
      <c r="B45" s="59"/>
      <c r="C45" s="59"/>
      <c r="D45" s="59"/>
      <c r="E45" s="59"/>
      <c r="F45" s="59"/>
    </row>
    <row r="46" spans="1:6" ht="15" customHeight="1" x14ac:dyDescent="0.25">
      <c r="A46" s="60" t="s">
        <v>118</v>
      </c>
      <c r="B46" s="316" t="s">
        <v>435</v>
      </c>
      <c r="C46" s="317"/>
      <c r="D46" s="317"/>
      <c r="E46" s="317"/>
      <c r="F46" s="317"/>
    </row>
    <row r="47" spans="1:6" ht="12.75" customHeight="1" x14ac:dyDescent="0.25">
      <c r="A47" s="58"/>
      <c r="B47" s="59"/>
      <c r="C47" s="59"/>
      <c r="D47" s="59"/>
      <c r="E47" s="59"/>
      <c r="F47" s="59"/>
    </row>
    <row r="48" spans="1:6" ht="13.5" customHeight="1" x14ac:dyDescent="0.25">
      <c r="A48" s="57" t="s">
        <v>277</v>
      </c>
      <c r="B48" s="318" t="s">
        <v>438</v>
      </c>
      <c r="C48" s="318"/>
      <c r="D48" s="318"/>
      <c r="E48" s="318"/>
      <c r="F48" s="318"/>
    </row>
    <row r="49" spans="1:6" ht="12.75" customHeight="1" x14ac:dyDescent="0.25">
      <c r="A49" s="58"/>
      <c r="B49" s="59"/>
      <c r="C49" s="59"/>
      <c r="D49" s="59"/>
      <c r="E49" s="59"/>
      <c r="F49" s="59"/>
    </row>
    <row r="50" spans="1:6" ht="24" customHeight="1" x14ac:dyDescent="0.25">
      <c r="A50" s="57" t="s">
        <v>249</v>
      </c>
      <c r="B50" s="318" t="s">
        <v>250</v>
      </c>
      <c r="C50" s="319"/>
      <c r="D50" s="319"/>
      <c r="E50" s="319"/>
      <c r="F50" s="319"/>
    </row>
    <row r="51" spans="1:6" ht="12.75" customHeight="1" x14ac:dyDescent="0.25">
      <c r="A51" s="58"/>
      <c r="B51" s="59"/>
      <c r="C51" s="59"/>
      <c r="D51" s="59"/>
      <c r="E51" s="59"/>
      <c r="F51" s="59"/>
    </row>
    <row r="52" spans="1:6" x14ac:dyDescent="0.25">
      <c r="A52" s="57" t="s">
        <v>279</v>
      </c>
      <c r="B52" s="318" t="s">
        <v>327</v>
      </c>
      <c r="C52" s="318"/>
      <c r="D52" s="318"/>
      <c r="E52" s="318"/>
      <c r="F52" s="318"/>
    </row>
    <row r="53" spans="1:6" x14ac:dyDescent="0.25">
      <c r="A53" s="58"/>
      <c r="B53" s="59"/>
      <c r="C53" s="59"/>
      <c r="D53" s="59"/>
      <c r="E53" s="59"/>
      <c r="F53" s="59"/>
    </row>
    <row r="54" spans="1:6" x14ac:dyDescent="0.25">
      <c r="A54" s="57" t="s">
        <v>280</v>
      </c>
      <c r="B54" s="318" t="s">
        <v>439</v>
      </c>
      <c r="C54" s="318"/>
      <c r="D54" s="318"/>
      <c r="E54" s="318"/>
      <c r="F54" s="318"/>
    </row>
    <row r="55" spans="1:6" ht="12.75" customHeight="1" x14ac:dyDescent="0.25">
      <c r="A55" s="58"/>
      <c r="B55" s="59"/>
      <c r="C55" s="59"/>
      <c r="D55" s="59"/>
      <c r="E55" s="59"/>
      <c r="F55" s="59"/>
    </row>
    <row r="56" spans="1:6" x14ac:dyDescent="0.25">
      <c r="A56" s="57" t="s">
        <v>282</v>
      </c>
      <c r="B56" s="318" t="s">
        <v>440</v>
      </c>
      <c r="C56" s="318"/>
      <c r="D56" s="318"/>
      <c r="E56" s="318"/>
      <c r="F56" s="318"/>
    </row>
    <row r="57" spans="1:6" ht="9.75" customHeight="1" x14ac:dyDescent="0.25">
      <c r="A57" s="58"/>
      <c r="B57" s="59"/>
      <c r="C57" s="59"/>
      <c r="D57" s="59"/>
      <c r="E57" s="59"/>
      <c r="F57" s="59"/>
    </row>
    <row r="58" spans="1:6" x14ac:dyDescent="0.25">
      <c r="A58" s="320" t="s">
        <v>287</v>
      </c>
      <c r="B58" s="321"/>
      <c r="C58" s="321"/>
      <c r="D58" s="321"/>
      <c r="E58" s="321"/>
      <c r="F58" s="322"/>
    </row>
    <row r="59" spans="1:6" x14ac:dyDescent="0.25">
      <c r="A59" s="53"/>
      <c r="B59" s="53"/>
      <c r="C59" s="54"/>
      <c r="D59" s="91"/>
      <c r="E59" s="92"/>
      <c r="F59" s="91"/>
    </row>
    <row r="60" spans="1:6" x14ac:dyDescent="0.25">
      <c r="A60" s="95" t="s">
        <v>43</v>
      </c>
      <c r="B60" s="323" t="s">
        <v>244</v>
      </c>
      <c r="C60" s="323"/>
      <c r="D60" s="323"/>
      <c r="E60" s="323"/>
      <c r="F60" s="323"/>
    </row>
    <row r="61" spans="1:6" x14ac:dyDescent="0.25">
      <c r="A61" s="55"/>
      <c r="B61" s="56"/>
      <c r="C61" s="56"/>
      <c r="D61" s="56"/>
      <c r="E61" s="56"/>
      <c r="F61" s="56"/>
    </row>
    <row r="62" spans="1:6" x14ac:dyDescent="0.25">
      <c r="A62" s="57" t="s">
        <v>245</v>
      </c>
      <c r="B62" s="318" t="s">
        <v>246</v>
      </c>
      <c r="C62" s="319"/>
      <c r="D62" s="319"/>
      <c r="E62" s="319"/>
      <c r="F62" s="319"/>
    </row>
    <row r="63" spans="1:6" x14ac:dyDescent="0.25">
      <c r="A63" s="58"/>
      <c r="B63" s="59"/>
      <c r="C63" s="59"/>
      <c r="D63" s="59"/>
      <c r="E63" s="59"/>
      <c r="F63" s="59"/>
    </row>
    <row r="64" spans="1:6" x14ac:dyDescent="0.25">
      <c r="A64" s="60" t="s">
        <v>284</v>
      </c>
      <c r="B64" s="316" t="s">
        <v>434</v>
      </c>
      <c r="C64" s="317"/>
      <c r="D64" s="317"/>
      <c r="E64" s="317"/>
      <c r="F64" s="317"/>
    </row>
    <row r="65" spans="1:6" x14ac:dyDescent="0.25">
      <c r="A65" s="58"/>
      <c r="B65" s="59"/>
      <c r="C65" s="59"/>
      <c r="D65" s="59"/>
      <c r="E65" s="59"/>
      <c r="F65" s="59"/>
    </row>
    <row r="66" spans="1:6" ht="13.5" customHeight="1" x14ac:dyDescent="0.25">
      <c r="A66" s="57" t="s">
        <v>277</v>
      </c>
      <c r="B66" s="318" t="s">
        <v>278</v>
      </c>
      <c r="C66" s="318"/>
      <c r="D66" s="318"/>
      <c r="E66" s="318"/>
      <c r="F66" s="318"/>
    </row>
    <row r="67" spans="1:6" x14ac:dyDescent="0.25">
      <c r="A67" s="58"/>
      <c r="B67" s="59"/>
      <c r="C67" s="59"/>
      <c r="D67" s="59"/>
      <c r="E67" s="59"/>
      <c r="F67" s="59"/>
    </row>
    <row r="68" spans="1:6" ht="29.25" customHeight="1" x14ac:dyDescent="0.25">
      <c r="A68" s="57" t="s">
        <v>249</v>
      </c>
      <c r="B68" s="318" t="s">
        <v>250</v>
      </c>
      <c r="C68" s="319"/>
      <c r="D68" s="319"/>
      <c r="E68" s="319"/>
      <c r="F68" s="319"/>
    </row>
    <row r="69" spans="1:6" x14ac:dyDescent="0.25">
      <c r="A69" s="58"/>
      <c r="B69" s="59"/>
      <c r="C69" s="59"/>
      <c r="D69" s="59"/>
      <c r="E69" s="59"/>
      <c r="F69" s="59"/>
    </row>
    <row r="70" spans="1:6" x14ac:dyDescent="0.25">
      <c r="A70" s="57" t="s">
        <v>279</v>
      </c>
      <c r="B70" s="318" t="s">
        <v>327</v>
      </c>
      <c r="C70" s="318"/>
      <c r="D70" s="318"/>
      <c r="E70" s="318"/>
      <c r="F70" s="318"/>
    </row>
    <row r="71" spans="1:6" x14ac:dyDescent="0.25">
      <c r="A71" s="58"/>
      <c r="B71" s="59"/>
      <c r="C71" s="59"/>
      <c r="D71" s="59"/>
      <c r="E71" s="59"/>
      <c r="F71" s="59"/>
    </row>
    <row r="72" spans="1:6" x14ac:dyDescent="0.25">
      <c r="A72" s="57" t="s">
        <v>280</v>
      </c>
      <c r="B72" s="318" t="s">
        <v>281</v>
      </c>
      <c r="C72" s="318"/>
      <c r="D72" s="318"/>
      <c r="E72" s="318"/>
      <c r="F72" s="318"/>
    </row>
    <row r="73" spans="1:6" x14ac:dyDescent="0.25">
      <c r="A73" s="58"/>
      <c r="B73" s="59"/>
      <c r="C73" s="59"/>
      <c r="D73" s="59"/>
      <c r="E73" s="59"/>
      <c r="F73" s="59"/>
    </row>
    <row r="74" spans="1:6" x14ac:dyDescent="0.25">
      <c r="A74" s="57" t="s">
        <v>282</v>
      </c>
      <c r="B74" s="318" t="s">
        <v>283</v>
      </c>
      <c r="C74" s="318"/>
      <c r="D74" s="318"/>
      <c r="E74" s="318"/>
      <c r="F74" s="318"/>
    </row>
    <row r="75" spans="1:6" x14ac:dyDescent="0.25">
      <c r="A75" s="58"/>
      <c r="B75" s="59"/>
      <c r="C75" s="59"/>
      <c r="D75" s="59"/>
      <c r="E75" s="59"/>
      <c r="F75" s="59"/>
    </row>
    <row r="76" spans="1:6" x14ac:dyDescent="0.25">
      <c r="A76" s="57" t="s">
        <v>245</v>
      </c>
      <c r="B76" s="318" t="s">
        <v>246</v>
      </c>
      <c r="C76" s="319"/>
      <c r="D76" s="319"/>
      <c r="E76" s="319"/>
      <c r="F76" s="319"/>
    </row>
    <row r="77" spans="1:6" x14ac:dyDescent="0.25">
      <c r="A77" s="58"/>
      <c r="B77" s="59"/>
      <c r="C77" s="59"/>
      <c r="D77" s="59"/>
      <c r="E77" s="59"/>
      <c r="F77" s="59"/>
    </row>
    <row r="78" spans="1:6" x14ac:dyDescent="0.25">
      <c r="A78" s="60" t="s">
        <v>118</v>
      </c>
      <c r="B78" s="317" t="s">
        <v>247</v>
      </c>
      <c r="C78" s="317"/>
      <c r="D78" s="317"/>
      <c r="E78" s="317"/>
      <c r="F78" s="317"/>
    </row>
    <row r="79" spans="1:6" x14ac:dyDescent="0.25">
      <c r="A79" s="61"/>
      <c r="B79" s="62"/>
      <c r="C79" s="62"/>
      <c r="D79" s="62"/>
      <c r="E79" s="62"/>
      <c r="F79" s="62"/>
    </row>
    <row r="80" spans="1:6" x14ac:dyDescent="0.25">
      <c r="A80" s="60" t="s">
        <v>120</v>
      </c>
      <c r="B80" s="316" t="s">
        <v>248</v>
      </c>
      <c r="C80" s="317"/>
      <c r="D80" s="317"/>
      <c r="E80" s="317"/>
      <c r="F80" s="317"/>
    </row>
    <row r="81" spans="1:6" x14ac:dyDescent="0.25">
      <c r="A81" s="58"/>
      <c r="B81" s="59"/>
      <c r="C81" s="59"/>
      <c r="D81" s="59"/>
      <c r="E81" s="59"/>
      <c r="F81" s="59"/>
    </row>
    <row r="82" spans="1:6" ht="29.25" customHeight="1" x14ac:dyDescent="0.25">
      <c r="A82" s="57" t="s">
        <v>249</v>
      </c>
      <c r="B82" s="318" t="s">
        <v>250</v>
      </c>
      <c r="C82" s="319"/>
      <c r="D82" s="319"/>
      <c r="E82" s="319"/>
      <c r="F82" s="319"/>
    </row>
    <row r="83" spans="1:6" x14ac:dyDescent="0.25">
      <c r="A83" s="58"/>
      <c r="B83" s="59"/>
      <c r="C83" s="59"/>
      <c r="D83" s="59"/>
      <c r="E83" s="59"/>
      <c r="F83" s="59"/>
    </row>
    <row r="84" spans="1:6" ht="27" customHeight="1" x14ac:dyDescent="0.25">
      <c r="A84" s="57" t="s">
        <v>15</v>
      </c>
      <c r="B84" s="318" t="s">
        <v>251</v>
      </c>
      <c r="C84" s="319"/>
      <c r="D84" s="319"/>
      <c r="E84" s="319"/>
      <c r="F84" s="319"/>
    </row>
    <row r="85" spans="1:6" x14ac:dyDescent="0.25">
      <c r="A85" s="58"/>
      <c r="B85" s="59"/>
      <c r="C85" s="59"/>
      <c r="D85" s="59"/>
      <c r="E85" s="59"/>
      <c r="F85" s="59"/>
    </row>
    <row r="86" spans="1:6" x14ac:dyDescent="0.25">
      <c r="A86" s="57" t="s">
        <v>328</v>
      </c>
      <c r="B86" s="318" t="s">
        <v>252</v>
      </c>
      <c r="C86" s="319"/>
      <c r="D86" s="319"/>
      <c r="E86" s="319"/>
      <c r="F86" s="319"/>
    </row>
    <row r="87" spans="1:6" ht="8.25" customHeight="1" x14ac:dyDescent="0.25">
      <c r="A87" s="61"/>
      <c r="B87" s="61"/>
      <c r="C87" s="61"/>
      <c r="D87" s="61"/>
      <c r="E87" s="61"/>
      <c r="F87" s="61"/>
    </row>
    <row r="88" spans="1:6" x14ac:dyDescent="0.25">
      <c r="A88" s="315" t="s">
        <v>122</v>
      </c>
      <c r="B88" s="315"/>
      <c r="C88" s="315"/>
      <c r="D88" s="315"/>
      <c r="E88" s="315"/>
      <c r="F88" s="315"/>
    </row>
    <row r="89" spans="1:6" ht="8.25" customHeight="1" x14ac:dyDescent="0.25">
      <c r="A89" s="53"/>
      <c r="B89" s="53"/>
      <c r="C89" s="54"/>
      <c r="D89" s="91"/>
      <c r="E89" s="92"/>
      <c r="F89" s="91"/>
    </row>
    <row r="90" spans="1:6" ht="81.75" customHeight="1" x14ac:dyDescent="0.25">
      <c r="A90" s="60" t="s">
        <v>122</v>
      </c>
      <c r="B90" s="316" t="s">
        <v>329</v>
      </c>
      <c r="C90" s="316"/>
      <c r="D90" s="316"/>
      <c r="E90" s="316"/>
      <c r="F90" s="316"/>
    </row>
    <row r="91" spans="1:6" ht="7.5" customHeight="1" x14ac:dyDescent="0.25">
      <c r="A91" s="53"/>
      <c r="B91" s="63"/>
      <c r="C91" s="63"/>
      <c r="D91" s="63"/>
      <c r="E91" s="63"/>
      <c r="F91" s="63"/>
    </row>
    <row r="92" spans="1:6" x14ac:dyDescent="0.25">
      <c r="A92" s="315" t="s">
        <v>121</v>
      </c>
      <c r="B92" s="315"/>
      <c r="C92" s="315"/>
      <c r="D92" s="315"/>
      <c r="E92" s="315"/>
      <c r="F92" s="315"/>
    </row>
    <row r="93" spans="1:6" ht="6" customHeight="1" x14ac:dyDescent="0.25">
      <c r="A93" s="53"/>
      <c r="B93" s="53"/>
      <c r="C93" s="54"/>
      <c r="D93" s="91"/>
      <c r="E93" s="92"/>
      <c r="F93" s="91"/>
    </row>
    <row r="94" spans="1:6" ht="42.75" customHeight="1" x14ac:dyDescent="0.25">
      <c r="A94" s="64" t="s">
        <v>121</v>
      </c>
      <c r="B94" s="316" t="s">
        <v>330</v>
      </c>
      <c r="C94" s="316"/>
      <c r="D94" s="316"/>
      <c r="E94" s="316"/>
      <c r="F94" s="316"/>
    </row>
    <row r="95" spans="1:6" ht="5.25" customHeight="1" x14ac:dyDescent="0.25">
      <c r="A95" s="65"/>
      <c r="B95" s="66"/>
      <c r="C95" s="66"/>
      <c r="D95" s="66"/>
      <c r="E95" s="66"/>
      <c r="F95" s="66"/>
    </row>
    <row r="96" spans="1:6" x14ac:dyDescent="0.25">
      <c r="A96" s="315" t="s">
        <v>253</v>
      </c>
      <c r="B96" s="315"/>
      <c r="C96" s="315"/>
      <c r="D96" s="315"/>
      <c r="E96" s="315"/>
      <c r="F96" s="315"/>
    </row>
    <row r="97" spans="1:6" ht="6" customHeight="1" x14ac:dyDescent="0.25">
      <c r="A97" s="53"/>
      <c r="B97" s="53"/>
      <c r="C97" s="54"/>
      <c r="D97" s="91"/>
      <c r="E97" s="92"/>
      <c r="F97" s="91"/>
    </row>
    <row r="98" spans="1:6" ht="42" customHeight="1" x14ac:dyDescent="0.25">
      <c r="A98" s="64" t="s">
        <v>253</v>
      </c>
      <c r="B98" s="316" t="s">
        <v>331</v>
      </c>
      <c r="C98" s="316"/>
      <c r="D98" s="316"/>
      <c r="E98" s="316"/>
      <c r="F98" s="316"/>
    </row>
    <row r="99" spans="1:6" x14ac:dyDescent="0.25">
      <c r="A99" s="39"/>
      <c r="B99" s="93"/>
      <c r="C99" s="93"/>
      <c r="D99" s="93"/>
      <c r="E99" s="93"/>
      <c r="F99" s="93"/>
    </row>
    <row r="100" spans="1:6" x14ac:dyDescent="0.25">
      <c r="A100" s="39"/>
      <c r="B100" s="93"/>
      <c r="C100" s="93"/>
      <c r="D100" s="93"/>
      <c r="E100" s="93"/>
      <c r="F100" s="93"/>
    </row>
    <row r="101" spans="1:6" x14ac:dyDescent="0.25">
      <c r="A101" s="39"/>
      <c r="B101" s="93"/>
      <c r="C101" s="93"/>
      <c r="D101" s="93"/>
      <c r="E101" s="93"/>
      <c r="F101" s="93"/>
    </row>
    <row r="102" spans="1:6" x14ac:dyDescent="0.25">
      <c r="A102" s="39"/>
      <c r="B102" s="93"/>
      <c r="C102" s="93"/>
      <c r="D102" s="93"/>
      <c r="E102" s="93"/>
      <c r="F102" s="93"/>
    </row>
    <row r="103" spans="1:6" x14ac:dyDescent="0.25">
      <c r="A103" s="39"/>
      <c r="B103" s="93"/>
      <c r="C103" s="93"/>
      <c r="D103" s="93"/>
      <c r="E103" s="93"/>
      <c r="F103" s="93"/>
    </row>
    <row r="104" spans="1:6" x14ac:dyDescent="0.25">
      <c r="A104" s="39"/>
      <c r="B104" s="93"/>
      <c r="C104" s="93"/>
      <c r="D104" s="93"/>
      <c r="E104" s="93"/>
      <c r="F104" s="93"/>
    </row>
    <row r="105" spans="1:6" x14ac:dyDescent="0.25">
      <c r="A105" s="39"/>
      <c r="B105" s="93"/>
      <c r="C105" s="93"/>
      <c r="D105" s="93"/>
      <c r="E105" s="93"/>
      <c r="F105" s="93"/>
    </row>
    <row r="106" spans="1:6" x14ac:dyDescent="0.25">
      <c r="A106" s="39"/>
      <c r="B106" s="93"/>
      <c r="C106" s="93"/>
      <c r="D106" s="93"/>
      <c r="E106" s="93"/>
      <c r="F106" s="93"/>
    </row>
    <row r="107" spans="1:6" x14ac:dyDescent="0.25">
      <c r="A107" s="39"/>
      <c r="B107" s="93"/>
      <c r="C107" s="93"/>
      <c r="D107" s="93"/>
      <c r="E107" s="93"/>
      <c r="F107" s="93"/>
    </row>
    <row r="108" spans="1:6" x14ac:dyDescent="0.25">
      <c r="A108" s="39"/>
      <c r="B108" s="93"/>
      <c r="C108" s="93"/>
      <c r="D108" s="93"/>
      <c r="E108" s="93"/>
      <c r="F108" s="93"/>
    </row>
    <row r="109" spans="1:6" x14ac:dyDescent="0.25">
      <c r="A109" s="39"/>
      <c r="B109" s="93"/>
      <c r="C109" s="93"/>
      <c r="D109" s="93"/>
      <c r="E109" s="93"/>
      <c r="F109" s="93"/>
    </row>
    <row r="110" spans="1:6" x14ac:dyDescent="0.25">
      <c r="A110" s="39"/>
      <c r="B110" s="93"/>
      <c r="C110" s="93"/>
      <c r="D110" s="93"/>
      <c r="E110" s="93"/>
      <c r="F110" s="93"/>
    </row>
    <row r="111" spans="1:6" x14ac:dyDescent="0.25">
      <c r="A111" s="39"/>
      <c r="B111" s="93"/>
      <c r="C111" s="93"/>
      <c r="D111" s="93"/>
      <c r="E111" s="93"/>
      <c r="F111" s="93"/>
    </row>
    <row r="112" spans="1:6" x14ac:dyDescent="0.25">
      <c r="A112" s="39"/>
      <c r="B112" s="93"/>
      <c r="C112" s="93"/>
      <c r="D112" s="93"/>
      <c r="E112" s="93"/>
      <c r="F112" s="93"/>
    </row>
    <row r="113" spans="1:6" x14ac:dyDescent="0.25">
      <c r="A113" s="39"/>
      <c r="B113" s="93"/>
      <c r="C113" s="93"/>
      <c r="D113" s="93"/>
      <c r="E113" s="93"/>
      <c r="F113" s="93"/>
    </row>
    <row r="114" spans="1:6" x14ac:dyDescent="0.25">
      <c r="A114" s="39"/>
      <c r="B114" s="93"/>
      <c r="C114" s="93"/>
      <c r="D114" s="93"/>
      <c r="E114" s="93"/>
      <c r="F114" s="93"/>
    </row>
    <row r="115" spans="1:6" x14ac:dyDescent="0.25">
      <c r="A115" s="39"/>
      <c r="B115" s="93"/>
      <c r="C115" s="93"/>
      <c r="D115" s="93"/>
      <c r="E115" s="93"/>
      <c r="F115" s="93"/>
    </row>
    <row r="116" spans="1:6" x14ac:dyDescent="0.25">
      <c r="A116" s="39"/>
      <c r="B116" s="93"/>
      <c r="C116" s="93"/>
      <c r="D116" s="93"/>
      <c r="E116" s="93"/>
      <c r="F116" s="93"/>
    </row>
    <row r="117" spans="1:6" x14ac:dyDescent="0.25">
      <c r="A117" s="39"/>
      <c r="B117" s="93"/>
      <c r="C117" s="93"/>
      <c r="D117" s="93"/>
      <c r="E117" s="93"/>
      <c r="F117" s="93"/>
    </row>
    <row r="118" spans="1:6" x14ac:dyDescent="0.25">
      <c r="A118" s="39"/>
      <c r="B118" s="93"/>
      <c r="C118" s="93"/>
      <c r="D118" s="93"/>
      <c r="E118" s="93"/>
      <c r="F118" s="93"/>
    </row>
    <row r="119" spans="1:6" x14ac:dyDescent="0.25">
      <c r="A119" s="39"/>
      <c r="B119" s="93"/>
      <c r="C119" s="93"/>
      <c r="D119" s="93"/>
      <c r="E119" s="93"/>
      <c r="F119" s="93"/>
    </row>
    <row r="120" spans="1:6" x14ac:dyDescent="0.25">
      <c r="A120" s="39"/>
      <c r="B120" s="93"/>
      <c r="C120" s="93"/>
      <c r="D120" s="93"/>
      <c r="E120" s="93"/>
      <c r="F120" s="93"/>
    </row>
    <row r="121" spans="1:6" x14ac:dyDescent="0.25">
      <c r="A121" s="39"/>
      <c r="B121" s="93"/>
      <c r="C121" s="93"/>
      <c r="D121" s="93"/>
      <c r="E121" s="93"/>
      <c r="F121" s="93"/>
    </row>
    <row r="122" spans="1:6" x14ac:dyDescent="0.25">
      <c r="A122" s="39"/>
      <c r="B122" s="93"/>
      <c r="C122" s="93"/>
      <c r="D122" s="93"/>
      <c r="E122" s="93"/>
      <c r="F122" s="93"/>
    </row>
    <row r="123" spans="1:6" x14ac:dyDescent="0.25">
      <c r="A123" s="39"/>
      <c r="B123" s="93"/>
      <c r="C123" s="93"/>
      <c r="D123" s="93"/>
      <c r="E123" s="93"/>
      <c r="F123" s="93"/>
    </row>
    <row r="124" spans="1:6" x14ac:dyDescent="0.25">
      <c r="A124" s="39"/>
      <c r="B124" s="93"/>
      <c r="C124" s="93"/>
      <c r="D124" s="93"/>
      <c r="E124" s="93"/>
      <c r="F124" s="93"/>
    </row>
    <row r="125" spans="1:6" x14ac:dyDescent="0.25">
      <c r="A125" s="39"/>
      <c r="B125" s="93"/>
      <c r="C125" s="93"/>
      <c r="D125" s="93"/>
      <c r="E125" s="93"/>
      <c r="F125" s="93"/>
    </row>
    <row r="126" spans="1:6" x14ac:dyDescent="0.25">
      <c r="A126" s="39"/>
      <c r="B126" s="93"/>
      <c r="C126" s="93"/>
      <c r="D126" s="93"/>
      <c r="E126" s="93"/>
      <c r="F126" s="93"/>
    </row>
    <row r="127" spans="1:6" x14ac:dyDescent="0.25">
      <c r="A127" s="39"/>
      <c r="B127" s="93"/>
      <c r="C127" s="93"/>
      <c r="D127" s="93"/>
      <c r="E127" s="93"/>
      <c r="F127" s="93"/>
    </row>
    <row r="128" spans="1:6" x14ac:dyDescent="0.25">
      <c r="A128" s="39"/>
      <c r="B128" s="93"/>
      <c r="C128" s="93"/>
      <c r="D128" s="93"/>
      <c r="E128" s="93"/>
      <c r="F128" s="93"/>
    </row>
    <row r="129" spans="1:6" x14ac:dyDescent="0.25">
      <c r="A129" s="39"/>
      <c r="B129" s="93"/>
      <c r="C129" s="93"/>
      <c r="D129" s="93"/>
      <c r="E129" s="93"/>
      <c r="F129" s="93"/>
    </row>
    <row r="130" spans="1:6" x14ac:dyDescent="0.25">
      <c r="A130" s="39"/>
      <c r="B130" s="93"/>
      <c r="C130" s="93"/>
      <c r="D130" s="93"/>
      <c r="E130" s="93"/>
      <c r="F130" s="93"/>
    </row>
    <row r="131" spans="1:6" x14ac:dyDescent="0.25">
      <c r="A131" s="39"/>
      <c r="B131" s="93"/>
      <c r="C131" s="93"/>
      <c r="D131" s="93"/>
      <c r="E131" s="93"/>
      <c r="F131" s="93"/>
    </row>
    <row r="132" spans="1:6" x14ac:dyDescent="0.25">
      <c r="A132" s="39"/>
      <c r="B132" s="93"/>
      <c r="C132" s="93"/>
      <c r="D132" s="93"/>
      <c r="E132" s="93"/>
      <c r="F132" s="93"/>
    </row>
    <row r="133" spans="1:6" x14ac:dyDescent="0.25">
      <c r="A133" s="39"/>
      <c r="B133" s="93"/>
      <c r="C133" s="93"/>
      <c r="D133" s="93"/>
      <c r="E133" s="93"/>
      <c r="F133" s="93"/>
    </row>
    <row r="134" spans="1:6" x14ac:dyDescent="0.25">
      <c r="A134" s="39"/>
      <c r="B134" s="93"/>
      <c r="C134" s="93"/>
      <c r="D134" s="93"/>
      <c r="E134" s="93"/>
      <c r="F134" s="93"/>
    </row>
    <row r="135" spans="1:6" x14ac:dyDescent="0.25">
      <c r="A135" s="39"/>
      <c r="B135" s="93"/>
      <c r="C135" s="93"/>
      <c r="D135" s="93"/>
      <c r="E135" s="93"/>
      <c r="F135" s="93"/>
    </row>
    <row r="136" spans="1:6" x14ac:dyDescent="0.25">
      <c r="A136" s="39"/>
      <c r="B136" s="93"/>
      <c r="C136" s="93"/>
      <c r="D136" s="93"/>
      <c r="E136" s="93"/>
      <c r="F136" s="93"/>
    </row>
    <row r="137" spans="1:6" x14ac:dyDescent="0.25">
      <c r="A137" s="39"/>
      <c r="B137" s="93"/>
      <c r="C137" s="93"/>
      <c r="D137" s="93"/>
      <c r="E137" s="93"/>
      <c r="F137" s="93"/>
    </row>
    <row r="138" spans="1:6" x14ac:dyDescent="0.25">
      <c r="A138" s="39"/>
      <c r="B138" s="93"/>
      <c r="C138" s="93"/>
      <c r="D138" s="93"/>
      <c r="E138" s="93"/>
      <c r="F138" s="93"/>
    </row>
    <row r="139" spans="1:6" x14ac:dyDescent="0.25">
      <c r="A139" s="39"/>
      <c r="B139" s="93"/>
      <c r="C139" s="93"/>
      <c r="D139" s="93"/>
      <c r="E139" s="93"/>
      <c r="F139" s="93"/>
    </row>
    <row r="140" spans="1:6" x14ac:dyDescent="0.25">
      <c r="A140" s="39"/>
      <c r="B140" s="93"/>
      <c r="C140" s="93"/>
      <c r="D140" s="93"/>
      <c r="E140" s="93"/>
      <c r="F140" s="93"/>
    </row>
    <row r="141" spans="1:6" x14ac:dyDescent="0.25">
      <c r="A141" s="39"/>
      <c r="B141" s="93"/>
      <c r="C141" s="93"/>
      <c r="D141" s="93"/>
      <c r="E141" s="93"/>
      <c r="F141" s="93"/>
    </row>
    <row r="142" spans="1:6" x14ac:dyDescent="0.25">
      <c r="A142" s="39"/>
      <c r="B142" s="93"/>
      <c r="C142" s="93"/>
      <c r="D142" s="93"/>
      <c r="E142" s="93"/>
      <c r="F142" s="93"/>
    </row>
    <row r="143" spans="1:6" x14ac:dyDescent="0.25">
      <c r="A143" s="39"/>
      <c r="B143" s="93"/>
      <c r="C143" s="93"/>
      <c r="D143" s="93"/>
      <c r="E143" s="93"/>
      <c r="F143" s="93"/>
    </row>
    <row r="144" spans="1:6" x14ac:dyDescent="0.25">
      <c r="A144" s="39"/>
      <c r="B144" s="93"/>
      <c r="C144" s="93"/>
      <c r="D144" s="93"/>
      <c r="E144" s="93"/>
      <c r="F144" s="93"/>
    </row>
    <row r="145" spans="1:6" x14ac:dyDescent="0.25">
      <c r="A145" s="39"/>
      <c r="B145" s="93"/>
      <c r="C145" s="93"/>
      <c r="D145" s="93"/>
      <c r="E145" s="93"/>
      <c r="F145" s="93"/>
    </row>
    <row r="146" spans="1:6" x14ac:dyDescent="0.25">
      <c r="A146" s="39"/>
      <c r="B146" s="93"/>
      <c r="C146" s="93"/>
      <c r="D146" s="93"/>
      <c r="E146" s="93"/>
      <c r="F146" s="93"/>
    </row>
    <row r="147" spans="1:6" x14ac:dyDescent="0.25">
      <c r="A147" s="39"/>
      <c r="B147" s="93"/>
      <c r="C147" s="93"/>
      <c r="D147" s="93"/>
      <c r="E147" s="93"/>
      <c r="F147" s="93"/>
    </row>
    <row r="148" spans="1:6" x14ac:dyDescent="0.25">
      <c r="A148" s="39"/>
      <c r="B148" s="93"/>
      <c r="C148" s="93"/>
      <c r="D148" s="93"/>
      <c r="E148" s="93"/>
      <c r="F148" s="93"/>
    </row>
    <row r="149" spans="1:6" x14ac:dyDescent="0.25">
      <c r="A149" s="39"/>
      <c r="B149" s="93"/>
      <c r="C149" s="93"/>
      <c r="D149" s="93"/>
      <c r="E149" s="93"/>
      <c r="F149" s="93"/>
    </row>
    <row r="150" spans="1:6" x14ac:dyDescent="0.25">
      <c r="A150" s="39"/>
      <c r="B150" s="93"/>
      <c r="C150" s="93"/>
      <c r="D150" s="93"/>
      <c r="E150" s="93"/>
      <c r="F150" s="93"/>
    </row>
    <row r="151" spans="1:6" x14ac:dyDescent="0.25">
      <c r="A151" s="39"/>
      <c r="B151" s="93"/>
      <c r="C151" s="93"/>
      <c r="D151" s="93"/>
      <c r="E151" s="93"/>
      <c r="F151" s="93"/>
    </row>
    <row r="152" spans="1:6" x14ac:dyDescent="0.25">
      <c r="A152" s="39"/>
      <c r="B152" s="93"/>
      <c r="C152" s="93"/>
      <c r="D152" s="93"/>
      <c r="E152" s="93"/>
      <c r="F152" s="93"/>
    </row>
    <row r="153" spans="1:6" x14ac:dyDescent="0.25">
      <c r="A153" s="39"/>
      <c r="B153" s="93"/>
      <c r="C153" s="93"/>
      <c r="D153" s="93"/>
      <c r="E153" s="93"/>
      <c r="F153" s="93"/>
    </row>
    <row r="154" spans="1:6" x14ac:dyDescent="0.25">
      <c r="A154" s="39"/>
      <c r="B154" s="93"/>
      <c r="C154" s="93"/>
      <c r="D154" s="93"/>
      <c r="E154" s="93"/>
      <c r="F154" s="93"/>
    </row>
    <row r="155" spans="1:6" x14ac:dyDescent="0.25">
      <c r="A155" s="39"/>
      <c r="B155" s="93"/>
      <c r="C155" s="93"/>
      <c r="D155" s="93"/>
      <c r="E155" s="93"/>
      <c r="F155" s="93"/>
    </row>
    <row r="156" spans="1:6" x14ac:dyDescent="0.25">
      <c r="A156" s="39"/>
      <c r="B156" s="93"/>
      <c r="C156" s="93"/>
      <c r="D156" s="93"/>
      <c r="E156" s="93"/>
      <c r="F156" s="93"/>
    </row>
    <row r="157" spans="1:6" x14ac:dyDescent="0.25">
      <c r="A157" s="39"/>
      <c r="B157" s="93"/>
      <c r="C157" s="93"/>
      <c r="D157" s="93"/>
      <c r="E157" s="93"/>
      <c r="F157" s="93"/>
    </row>
    <row r="158" spans="1:6" x14ac:dyDescent="0.25">
      <c r="A158" s="39"/>
      <c r="B158" s="93"/>
      <c r="C158" s="93"/>
      <c r="D158" s="93"/>
      <c r="E158" s="93"/>
      <c r="F158" s="93"/>
    </row>
    <row r="159" spans="1:6" x14ac:dyDescent="0.25">
      <c r="A159" s="39"/>
      <c r="B159" s="93"/>
      <c r="C159" s="93"/>
      <c r="D159" s="93"/>
      <c r="E159" s="93"/>
      <c r="F159" s="93"/>
    </row>
    <row r="160" spans="1:6" x14ac:dyDescent="0.25">
      <c r="A160" s="39"/>
      <c r="B160" s="93"/>
      <c r="C160" s="93"/>
      <c r="D160" s="93"/>
      <c r="E160" s="93"/>
      <c r="F160" s="93"/>
    </row>
    <row r="161" spans="1:6" x14ac:dyDescent="0.25">
      <c r="A161" s="39"/>
      <c r="B161" s="93"/>
      <c r="C161" s="93"/>
      <c r="D161" s="93"/>
      <c r="E161" s="93"/>
      <c r="F161" s="93"/>
    </row>
    <row r="162" spans="1:6" x14ac:dyDescent="0.25">
      <c r="A162" s="39"/>
      <c r="B162" s="93"/>
      <c r="C162" s="93"/>
      <c r="D162" s="93"/>
      <c r="E162" s="93"/>
      <c r="F162" s="93"/>
    </row>
    <row r="163" spans="1:6" x14ac:dyDescent="0.25">
      <c r="A163" s="39"/>
      <c r="B163" s="93"/>
      <c r="C163" s="93"/>
      <c r="D163" s="93"/>
      <c r="E163" s="93"/>
      <c r="F163" s="93"/>
    </row>
    <row r="164" spans="1:6" x14ac:dyDescent="0.25">
      <c r="A164" s="39"/>
      <c r="B164" s="93"/>
      <c r="C164" s="93"/>
      <c r="D164" s="93"/>
      <c r="E164" s="93"/>
      <c r="F164" s="93"/>
    </row>
    <row r="165" spans="1:6" x14ac:dyDescent="0.25">
      <c r="A165" s="39"/>
      <c r="B165" s="93"/>
      <c r="C165" s="93"/>
      <c r="D165" s="93"/>
      <c r="E165" s="93"/>
      <c r="F165" s="93"/>
    </row>
    <row r="166" spans="1:6" x14ac:dyDescent="0.25">
      <c r="A166" s="39"/>
      <c r="B166" s="93"/>
      <c r="C166" s="93"/>
      <c r="D166" s="93"/>
      <c r="E166" s="93"/>
      <c r="F166" s="93"/>
    </row>
    <row r="167" spans="1:6" x14ac:dyDescent="0.25">
      <c r="A167" s="39"/>
      <c r="B167" s="93"/>
      <c r="C167" s="93"/>
      <c r="D167" s="93"/>
      <c r="E167" s="93"/>
      <c r="F167" s="93"/>
    </row>
    <row r="168" spans="1:6" x14ac:dyDescent="0.25">
      <c r="A168" s="39"/>
      <c r="B168" s="93"/>
      <c r="C168" s="93"/>
      <c r="D168" s="93"/>
      <c r="E168" s="93"/>
      <c r="F168" s="93"/>
    </row>
    <row r="169" spans="1:6" x14ac:dyDescent="0.25">
      <c r="A169" s="39"/>
      <c r="B169" s="93"/>
      <c r="C169" s="93"/>
      <c r="D169" s="93"/>
      <c r="E169" s="93"/>
      <c r="F169" s="93"/>
    </row>
    <row r="170" spans="1:6" x14ac:dyDescent="0.25">
      <c r="A170" s="39"/>
      <c r="B170" s="93"/>
      <c r="C170" s="93"/>
      <c r="D170" s="93"/>
      <c r="E170" s="93"/>
      <c r="F170" s="93"/>
    </row>
    <row r="171" spans="1:6" x14ac:dyDescent="0.25">
      <c r="A171" s="39"/>
      <c r="B171" s="93"/>
      <c r="C171" s="93"/>
      <c r="D171" s="93"/>
      <c r="E171" s="93"/>
      <c r="F171" s="93"/>
    </row>
    <row r="172" spans="1:6" x14ac:dyDescent="0.25">
      <c r="A172" s="39"/>
      <c r="B172" s="93"/>
      <c r="C172" s="93"/>
      <c r="D172" s="93"/>
      <c r="E172" s="93"/>
      <c r="F172" s="93"/>
    </row>
    <row r="173" spans="1:6" x14ac:dyDescent="0.25">
      <c r="A173" s="39"/>
      <c r="B173" s="93"/>
      <c r="C173" s="93"/>
      <c r="D173" s="93"/>
      <c r="E173" s="93"/>
      <c r="F173" s="93"/>
    </row>
    <row r="174" spans="1:6" x14ac:dyDescent="0.25">
      <c r="A174" s="39"/>
      <c r="B174" s="93"/>
      <c r="C174" s="93"/>
      <c r="D174" s="93"/>
      <c r="E174" s="93"/>
      <c r="F174" s="93"/>
    </row>
    <row r="175" spans="1:6" x14ac:dyDescent="0.25">
      <c r="A175" s="39"/>
      <c r="B175" s="93"/>
      <c r="C175" s="93"/>
      <c r="D175" s="93"/>
      <c r="E175" s="93"/>
      <c r="F175" s="93"/>
    </row>
    <row r="176" spans="1:6" x14ac:dyDescent="0.25">
      <c r="A176" s="39"/>
      <c r="B176" s="93"/>
      <c r="C176" s="93"/>
      <c r="D176" s="93"/>
      <c r="E176" s="93"/>
      <c r="F176" s="93"/>
    </row>
    <row r="177" spans="1:6" x14ac:dyDescent="0.25">
      <c r="A177" s="39"/>
      <c r="B177" s="93"/>
      <c r="C177" s="93"/>
      <c r="D177" s="93"/>
      <c r="E177" s="93"/>
      <c r="F177" s="93"/>
    </row>
    <row r="178" spans="1:6" x14ac:dyDescent="0.25">
      <c r="A178" s="39"/>
      <c r="B178" s="93"/>
      <c r="C178" s="93"/>
      <c r="D178" s="93"/>
      <c r="E178" s="93"/>
      <c r="F178" s="93"/>
    </row>
    <row r="179" spans="1:6" x14ac:dyDescent="0.25">
      <c r="A179" s="39"/>
      <c r="B179" s="93"/>
      <c r="C179" s="93"/>
      <c r="D179" s="93"/>
      <c r="E179" s="93"/>
      <c r="F179" s="93"/>
    </row>
    <row r="180" spans="1:6" x14ac:dyDescent="0.25">
      <c r="A180" s="39"/>
      <c r="B180" s="93"/>
      <c r="C180" s="93"/>
      <c r="D180" s="93"/>
      <c r="E180" s="93"/>
      <c r="F180" s="93"/>
    </row>
    <row r="181" spans="1:6" x14ac:dyDescent="0.25">
      <c r="A181" s="39"/>
      <c r="B181" s="93"/>
      <c r="C181" s="93"/>
      <c r="D181" s="93"/>
      <c r="E181" s="93"/>
      <c r="F181" s="93"/>
    </row>
    <row r="182" spans="1:6" x14ac:dyDescent="0.25">
      <c r="A182" s="39"/>
      <c r="B182" s="93"/>
      <c r="C182" s="93"/>
      <c r="D182" s="93"/>
      <c r="E182" s="93"/>
      <c r="F182" s="93"/>
    </row>
    <row r="183" spans="1:6" x14ac:dyDescent="0.25">
      <c r="A183" s="39"/>
      <c r="B183" s="93"/>
      <c r="C183" s="93"/>
      <c r="D183" s="93"/>
      <c r="E183" s="93"/>
      <c r="F183" s="93"/>
    </row>
    <row r="184" spans="1:6" x14ac:dyDescent="0.25">
      <c r="A184" s="39"/>
      <c r="B184" s="93"/>
      <c r="C184" s="93"/>
      <c r="D184" s="93"/>
      <c r="E184" s="93"/>
      <c r="F184" s="93"/>
    </row>
    <row r="185" spans="1:6" x14ac:dyDescent="0.25">
      <c r="A185" s="39"/>
      <c r="B185" s="93"/>
      <c r="C185" s="93"/>
      <c r="D185" s="93"/>
      <c r="E185" s="93"/>
      <c r="F185" s="93"/>
    </row>
    <row r="186" spans="1:6" x14ac:dyDescent="0.25">
      <c r="A186" s="39"/>
      <c r="B186" s="93"/>
      <c r="C186" s="93"/>
      <c r="D186" s="93"/>
      <c r="E186" s="93"/>
      <c r="F186" s="93"/>
    </row>
    <row r="187" spans="1:6" x14ac:dyDescent="0.25">
      <c r="A187" s="39"/>
      <c r="B187" s="93"/>
      <c r="C187" s="93"/>
      <c r="D187" s="93"/>
      <c r="E187" s="93"/>
      <c r="F187" s="93"/>
    </row>
    <row r="188" spans="1:6" x14ac:dyDescent="0.25">
      <c r="A188" s="39"/>
      <c r="B188" s="93"/>
      <c r="C188" s="93"/>
      <c r="D188" s="93"/>
      <c r="E188" s="93"/>
      <c r="F188" s="93"/>
    </row>
    <row r="189" spans="1:6" x14ac:dyDescent="0.25">
      <c r="A189" s="39"/>
      <c r="B189" s="93"/>
      <c r="C189" s="93"/>
      <c r="D189" s="93"/>
      <c r="E189" s="93"/>
      <c r="F189" s="93"/>
    </row>
    <row r="190" spans="1:6" x14ac:dyDescent="0.25">
      <c r="A190" s="39"/>
      <c r="B190" s="93"/>
      <c r="C190" s="93"/>
      <c r="D190" s="93"/>
      <c r="E190" s="93"/>
      <c r="F190" s="93"/>
    </row>
    <row r="191" spans="1:6" x14ac:dyDescent="0.25">
      <c r="A191" s="39"/>
      <c r="B191" s="93"/>
      <c r="C191" s="93"/>
      <c r="D191" s="93"/>
      <c r="E191" s="93"/>
      <c r="F191" s="93"/>
    </row>
    <row r="192" spans="1:6" x14ac:dyDescent="0.25">
      <c r="A192" s="39"/>
      <c r="B192" s="93"/>
      <c r="C192" s="93"/>
      <c r="D192" s="93"/>
      <c r="E192" s="93"/>
      <c r="F192" s="93"/>
    </row>
    <row r="193" spans="1:6" x14ac:dyDescent="0.25">
      <c r="A193" s="39"/>
      <c r="B193" s="93"/>
      <c r="C193" s="93"/>
      <c r="D193" s="93"/>
      <c r="E193" s="93"/>
      <c r="F193" s="93"/>
    </row>
    <row r="194" spans="1:6" x14ac:dyDescent="0.25">
      <c r="A194" s="39"/>
      <c r="B194" s="93"/>
      <c r="C194" s="93"/>
      <c r="D194" s="93"/>
      <c r="E194" s="93"/>
      <c r="F194" s="93"/>
    </row>
    <row r="195" spans="1:6" x14ac:dyDescent="0.25">
      <c r="A195" s="39"/>
      <c r="B195" s="93"/>
      <c r="C195" s="93"/>
      <c r="D195" s="93"/>
      <c r="E195" s="93"/>
      <c r="F195" s="93"/>
    </row>
    <row r="196" spans="1:6" x14ac:dyDescent="0.25">
      <c r="A196" s="39"/>
      <c r="B196" s="93"/>
      <c r="C196" s="93"/>
      <c r="D196" s="93"/>
      <c r="E196" s="93"/>
      <c r="F196" s="93"/>
    </row>
    <row r="197" spans="1:6" x14ac:dyDescent="0.25">
      <c r="A197" s="39"/>
      <c r="B197" s="93"/>
      <c r="C197" s="93"/>
      <c r="D197" s="93"/>
      <c r="E197" s="93"/>
      <c r="F197" s="93"/>
    </row>
    <row r="198" spans="1:6" x14ac:dyDescent="0.25">
      <c r="A198" s="39"/>
      <c r="B198" s="93"/>
      <c r="C198" s="93"/>
      <c r="D198" s="93"/>
      <c r="E198" s="93"/>
      <c r="F198" s="93"/>
    </row>
    <row r="199" spans="1:6" x14ac:dyDescent="0.25">
      <c r="A199" s="39"/>
      <c r="B199" s="93"/>
      <c r="C199" s="93"/>
      <c r="D199" s="93"/>
      <c r="E199" s="93"/>
      <c r="F199" s="93"/>
    </row>
    <row r="200" spans="1:6" x14ac:dyDescent="0.25">
      <c r="A200" s="39"/>
      <c r="B200" s="93"/>
      <c r="C200" s="93"/>
      <c r="D200" s="93"/>
      <c r="E200" s="93"/>
      <c r="F200" s="93"/>
    </row>
    <row r="201" spans="1:6" x14ac:dyDescent="0.25">
      <c r="A201" s="39"/>
      <c r="B201" s="93"/>
      <c r="C201" s="93"/>
      <c r="D201" s="93"/>
      <c r="E201" s="93"/>
      <c r="F201" s="93"/>
    </row>
    <row r="202" spans="1:6" x14ac:dyDescent="0.25">
      <c r="A202" s="39"/>
      <c r="B202" s="93"/>
      <c r="C202" s="93"/>
      <c r="D202" s="93"/>
      <c r="E202" s="93"/>
      <c r="F202" s="93"/>
    </row>
    <row r="203" spans="1:6" x14ac:dyDescent="0.25">
      <c r="A203" s="39"/>
      <c r="B203" s="93"/>
      <c r="C203" s="93"/>
      <c r="D203" s="93"/>
      <c r="E203" s="93"/>
      <c r="F203" s="93"/>
    </row>
    <row r="204" spans="1:6" x14ac:dyDescent="0.25">
      <c r="A204" s="39"/>
      <c r="B204" s="93"/>
      <c r="C204" s="93"/>
      <c r="D204" s="93"/>
      <c r="E204" s="93"/>
      <c r="F204" s="93"/>
    </row>
    <row r="205" spans="1:6" x14ac:dyDescent="0.25">
      <c r="A205" s="39"/>
      <c r="B205" s="93"/>
      <c r="C205" s="93"/>
      <c r="D205" s="93"/>
      <c r="E205" s="93"/>
      <c r="F205" s="93"/>
    </row>
    <row r="206" spans="1:6" x14ac:dyDescent="0.25">
      <c r="A206" s="39"/>
      <c r="B206" s="93"/>
      <c r="C206" s="93"/>
      <c r="D206" s="93"/>
      <c r="E206" s="93"/>
      <c r="F206" s="93"/>
    </row>
    <row r="207" spans="1:6" x14ac:dyDescent="0.25">
      <c r="A207" s="39"/>
      <c r="B207" s="93"/>
      <c r="C207" s="93"/>
      <c r="D207" s="93"/>
      <c r="E207" s="93"/>
      <c r="F207" s="93"/>
    </row>
    <row r="208" spans="1:6" x14ac:dyDescent="0.25">
      <c r="A208" s="39"/>
      <c r="B208" s="93"/>
      <c r="C208" s="93"/>
      <c r="D208" s="93"/>
      <c r="E208" s="93"/>
      <c r="F208" s="93"/>
    </row>
    <row r="209" spans="1:6" x14ac:dyDescent="0.25">
      <c r="A209" s="39"/>
      <c r="B209" s="93"/>
      <c r="C209" s="93"/>
      <c r="D209" s="93"/>
      <c r="E209" s="93"/>
      <c r="F209" s="93"/>
    </row>
    <row r="210" spans="1:6" x14ac:dyDescent="0.25">
      <c r="A210" s="39"/>
      <c r="B210" s="93"/>
      <c r="C210" s="93"/>
      <c r="D210" s="93"/>
      <c r="E210" s="93"/>
      <c r="F210" s="93"/>
    </row>
    <row r="211" spans="1:6" x14ac:dyDescent="0.25">
      <c r="A211" s="39"/>
      <c r="B211" s="93"/>
      <c r="C211" s="93"/>
      <c r="D211" s="93"/>
      <c r="E211" s="93"/>
      <c r="F211" s="93"/>
    </row>
    <row r="212" spans="1:6" x14ac:dyDescent="0.25">
      <c r="A212" s="39"/>
      <c r="B212" s="93"/>
      <c r="C212" s="93"/>
      <c r="D212" s="93"/>
      <c r="E212" s="93"/>
      <c r="F212" s="93"/>
    </row>
    <row r="213" spans="1:6" x14ac:dyDescent="0.25">
      <c r="A213" s="39"/>
      <c r="B213" s="93"/>
      <c r="C213" s="93"/>
      <c r="D213" s="93"/>
      <c r="E213" s="93"/>
      <c r="F213" s="93"/>
    </row>
    <row r="214" spans="1:6" x14ac:dyDescent="0.25">
      <c r="A214" s="39"/>
      <c r="B214" s="93"/>
      <c r="C214" s="93"/>
      <c r="D214" s="93"/>
      <c r="E214" s="93"/>
      <c r="F214" s="93"/>
    </row>
    <row r="215" spans="1:6" x14ac:dyDescent="0.25">
      <c r="A215" s="39"/>
      <c r="B215" s="93"/>
      <c r="C215" s="93"/>
      <c r="D215" s="93"/>
      <c r="E215" s="93"/>
      <c r="F215" s="93"/>
    </row>
    <row r="216" spans="1:6" x14ac:dyDescent="0.25">
      <c r="A216" s="39"/>
      <c r="B216" s="93"/>
      <c r="C216" s="93"/>
      <c r="D216" s="93"/>
      <c r="E216" s="93"/>
      <c r="F216" s="93"/>
    </row>
    <row r="217" spans="1:6" x14ac:dyDescent="0.25">
      <c r="A217" s="39"/>
      <c r="B217" s="93"/>
      <c r="C217" s="93"/>
      <c r="D217" s="93"/>
      <c r="E217" s="93"/>
      <c r="F217" s="93"/>
    </row>
    <row r="218" spans="1:6" x14ac:dyDescent="0.25">
      <c r="A218" s="39"/>
      <c r="B218" s="93"/>
      <c r="C218" s="93"/>
      <c r="D218" s="93"/>
      <c r="E218" s="93"/>
      <c r="F218" s="93"/>
    </row>
    <row r="219" spans="1:6" x14ac:dyDescent="0.25">
      <c r="A219" s="39"/>
      <c r="B219" s="93"/>
      <c r="C219" s="93"/>
      <c r="D219" s="93"/>
      <c r="E219" s="93"/>
      <c r="F219" s="93"/>
    </row>
    <row r="220" spans="1:6" x14ac:dyDescent="0.25">
      <c r="A220" s="39"/>
      <c r="B220" s="93"/>
      <c r="C220" s="93"/>
      <c r="D220" s="93"/>
      <c r="E220" s="93"/>
      <c r="F220" s="93"/>
    </row>
    <row r="221" spans="1:6" x14ac:dyDescent="0.25">
      <c r="A221" s="39"/>
      <c r="B221" s="93"/>
      <c r="C221" s="93"/>
      <c r="D221" s="93"/>
      <c r="E221" s="93"/>
      <c r="F221" s="93"/>
    </row>
    <row r="222" spans="1:6" x14ac:dyDescent="0.25">
      <c r="A222" s="39"/>
      <c r="B222" s="93"/>
      <c r="C222" s="93"/>
      <c r="D222" s="93"/>
      <c r="E222" s="93"/>
      <c r="F222" s="93"/>
    </row>
    <row r="223" spans="1:6" x14ac:dyDescent="0.25">
      <c r="A223" s="39"/>
      <c r="B223" s="93"/>
      <c r="C223" s="93"/>
      <c r="D223" s="93"/>
      <c r="E223" s="93"/>
      <c r="F223" s="93"/>
    </row>
    <row r="224" spans="1:6" x14ac:dyDescent="0.25">
      <c r="A224" s="39"/>
      <c r="B224" s="93"/>
      <c r="C224" s="93"/>
      <c r="D224" s="93"/>
      <c r="E224" s="93"/>
      <c r="F224" s="93"/>
    </row>
    <row r="225" spans="1:6" x14ac:dyDescent="0.25">
      <c r="A225" s="39"/>
      <c r="B225" s="93"/>
      <c r="C225" s="93"/>
      <c r="D225" s="93"/>
      <c r="E225" s="93"/>
      <c r="F225" s="93"/>
    </row>
    <row r="226" spans="1:6" x14ac:dyDescent="0.25">
      <c r="A226" s="39"/>
      <c r="B226" s="93"/>
      <c r="C226" s="93"/>
      <c r="D226" s="93"/>
      <c r="E226" s="93"/>
      <c r="F226" s="93"/>
    </row>
    <row r="227" spans="1:6" x14ac:dyDescent="0.25">
      <c r="A227" s="39"/>
      <c r="B227" s="93"/>
      <c r="C227" s="93"/>
      <c r="D227" s="93"/>
      <c r="E227" s="93"/>
      <c r="F227" s="93"/>
    </row>
    <row r="228" spans="1:6" x14ac:dyDescent="0.25">
      <c r="A228" s="39"/>
      <c r="B228" s="93"/>
      <c r="C228" s="93"/>
      <c r="D228" s="93"/>
      <c r="E228" s="93"/>
      <c r="F228" s="93"/>
    </row>
    <row r="229" spans="1:6" x14ac:dyDescent="0.25">
      <c r="A229" s="39"/>
      <c r="B229" s="93"/>
      <c r="C229" s="93"/>
      <c r="D229" s="93"/>
      <c r="E229" s="93"/>
      <c r="F229" s="93"/>
    </row>
    <row r="230" spans="1:6" x14ac:dyDescent="0.25">
      <c r="A230" s="39"/>
      <c r="B230" s="93"/>
      <c r="C230" s="93"/>
      <c r="D230" s="93"/>
      <c r="E230" s="93"/>
      <c r="F230" s="93"/>
    </row>
    <row r="231" spans="1:6" x14ac:dyDescent="0.25">
      <c r="A231" s="39"/>
      <c r="B231" s="93"/>
      <c r="C231" s="93"/>
      <c r="D231" s="93"/>
      <c r="E231" s="93"/>
      <c r="F231" s="93"/>
    </row>
    <row r="232" spans="1:6" x14ac:dyDescent="0.25">
      <c r="A232" s="39"/>
      <c r="B232" s="93"/>
      <c r="C232" s="93"/>
      <c r="D232" s="93"/>
      <c r="E232" s="93"/>
      <c r="F232" s="93"/>
    </row>
    <row r="233" spans="1:6" x14ac:dyDescent="0.25">
      <c r="A233" s="39"/>
      <c r="B233" s="93"/>
      <c r="C233" s="93"/>
      <c r="D233" s="93"/>
      <c r="E233" s="93"/>
      <c r="F233" s="93"/>
    </row>
    <row r="234" spans="1:6" x14ac:dyDescent="0.25">
      <c r="A234" s="39"/>
      <c r="B234" s="93"/>
      <c r="C234" s="93"/>
      <c r="D234" s="93"/>
      <c r="E234" s="93"/>
      <c r="F234" s="93"/>
    </row>
    <row r="235" spans="1:6" x14ac:dyDescent="0.25">
      <c r="A235" s="39"/>
      <c r="B235" s="93"/>
      <c r="C235" s="93"/>
      <c r="D235" s="93"/>
      <c r="E235" s="93"/>
      <c r="F235" s="93"/>
    </row>
    <row r="236" spans="1:6" x14ac:dyDescent="0.25">
      <c r="A236" s="39"/>
      <c r="B236" s="93"/>
      <c r="C236" s="93"/>
      <c r="D236" s="93"/>
      <c r="E236" s="93"/>
      <c r="F236" s="93"/>
    </row>
    <row r="237" spans="1:6" x14ac:dyDescent="0.25">
      <c r="A237" s="39"/>
      <c r="B237" s="93"/>
      <c r="C237" s="93"/>
      <c r="D237" s="93"/>
      <c r="E237" s="93"/>
      <c r="F237" s="93"/>
    </row>
    <row r="238" spans="1:6" x14ac:dyDescent="0.25">
      <c r="A238" s="39"/>
      <c r="B238" s="93"/>
      <c r="C238" s="93"/>
      <c r="D238" s="93"/>
      <c r="E238" s="93"/>
      <c r="F238" s="93"/>
    </row>
    <row r="239" spans="1:6" x14ac:dyDescent="0.25">
      <c r="A239" s="39"/>
      <c r="B239" s="93"/>
      <c r="C239" s="93"/>
      <c r="D239" s="93"/>
      <c r="E239" s="93"/>
      <c r="F239" s="93"/>
    </row>
    <row r="240" spans="1:6" x14ac:dyDescent="0.25">
      <c r="A240" s="39"/>
      <c r="B240" s="93"/>
      <c r="C240" s="93"/>
      <c r="D240" s="93"/>
      <c r="E240" s="93"/>
      <c r="F240" s="93"/>
    </row>
    <row r="241" spans="1:6" x14ac:dyDescent="0.25">
      <c r="A241" s="39"/>
      <c r="B241" s="93"/>
      <c r="C241" s="93"/>
      <c r="D241" s="93"/>
      <c r="E241" s="93"/>
      <c r="F241" s="93"/>
    </row>
    <row r="242" spans="1:6" x14ac:dyDescent="0.25">
      <c r="A242" s="39"/>
      <c r="B242" s="93"/>
      <c r="C242" s="93"/>
      <c r="D242" s="93"/>
      <c r="E242" s="93"/>
      <c r="F242" s="93"/>
    </row>
    <row r="243" spans="1:6" x14ac:dyDescent="0.25">
      <c r="A243" s="39"/>
      <c r="B243" s="93"/>
      <c r="C243" s="93"/>
      <c r="D243" s="93"/>
      <c r="E243" s="93"/>
      <c r="F243" s="93"/>
    </row>
    <row r="244" spans="1:6" x14ac:dyDescent="0.25">
      <c r="A244" s="39"/>
      <c r="B244" s="93"/>
      <c r="C244" s="93"/>
      <c r="D244" s="93"/>
      <c r="E244" s="93"/>
      <c r="F244" s="93"/>
    </row>
    <row r="245" spans="1:6" x14ac:dyDescent="0.25">
      <c r="A245" s="39"/>
      <c r="B245" s="93"/>
      <c r="C245" s="93"/>
      <c r="D245" s="93"/>
      <c r="E245" s="93"/>
      <c r="F245" s="93"/>
    </row>
    <row r="246" spans="1:6" x14ac:dyDescent="0.25">
      <c r="A246" s="39"/>
      <c r="B246" s="93"/>
      <c r="C246" s="93"/>
      <c r="D246" s="93"/>
      <c r="E246" s="93"/>
      <c r="F246" s="93"/>
    </row>
    <row r="247" spans="1:6" x14ac:dyDescent="0.25">
      <c r="A247" s="39"/>
      <c r="B247" s="93"/>
      <c r="C247" s="93"/>
      <c r="D247" s="93"/>
      <c r="E247" s="93"/>
      <c r="F247" s="93"/>
    </row>
    <row r="248" spans="1:6" x14ac:dyDescent="0.25">
      <c r="A248" s="39"/>
      <c r="B248" s="93"/>
      <c r="C248" s="93"/>
      <c r="D248" s="93"/>
      <c r="E248" s="93"/>
      <c r="F248" s="93"/>
    </row>
    <row r="249" spans="1:6" x14ac:dyDescent="0.25">
      <c r="A249" s="39"/>
      <c r="B249" s="93"/>
      <c r="C249" s="93"/>
      <c r="D249" s="93"/>
      <c r="E249" s="93"/>
      <c r="F249" s="93"/>
    </row>
    <row r="250" spans="1:6" x14ac:dyDescent="0.25">
      <c r="A250" s="39"/>
      <c r="B250" s="93"/>
      <c r="C250" s="93"/>
      <c r="D250" s="93"/>
      <c r="E250" s="93"/>
      <c r="F250" s="93"/>
    </row>
    <row r="251" spans="1:6" x14ac:dyDescent="0.25">
      <c r="A251" s="39"/>
      <c r="B251" s="93"/>
      <c r="C251" s="93"/>
      <c r="D251" s="93"/>
      <c r="E251" s="93"/>
      <c r="F251" s="93"/>
    </row>
    <row r="252" spans="1:6" x14ac:dyDescent="0.25">
      <c r="A252" s="39"/>
      <c r="B252" s="93"/>
      <c r="C252" s="93"/>
      <c r="D252" s="93"/>
      <c r="E252" s="93"/>
      <c r="F252" s="93"/>
    </row>
    <row r="253" spans="1:6" x14ac:dyDescent="0.25">
      <c r="A253" s="39"/>
      <c r="B253" s="93"/>
      <c r="C253" s="93"/>
      <c r="D253" s="93"/>
      <c r="E253" s="93"/>
      <c r="F253" s="93"/>
    </row>
    <row r="254" spans="1:6" x14ac:dyDescent="0.25">
      <c r="A254" s="39"/>
      <c r="B254" s="93"/>
      <c r="C254" s="93"/>
      <c r="D254" s="93"/>
      <c r="E254" s="93"/>
      <c r="F254" s="93"/>
    </row>
    <row r="255" spans="1:6" x14ac:dyDescent="0.25">
      <c r="A255" s="39"/>
      <c r="B255" s="93"/>
      <c r="C255" s="93"/>
      <c r="D255" s="93"/>
      <c r="E255" s="93"/>
      <c r="F255" s="93"/>
    </row>
    <row r="256" spans="1:6" x14ac:dyDescent="0.25">
      <c r="A256" s="39"/>
      <c r="B256" s="93"/>
      <c r="C256" s="93"/>
      <c r="D256" s="93"/>
      <c r="E256" s="93"/>
      <c r="F256" s="93"/>
    </row>
    <row r="257" spans="1:6" x14ac:dyDescent="0.25">
      <c r="A257" s="39"/>
      <c r="B257" s="93"/>
      <c r="C257" s="93"/>
      <c r="D257" s="93"/>
      <c r="E257" s="93"/>
      <c r="F257" s="93"/>
    </row>
    <row r="258" spans="1:6" x14ac:dyDescent="0.25">
      <c r="A258" s="39"/>
      <c r="B258" s="93"/>
      <c r="C258" s="93"/>
      <c r="D258" s="93"/>
      <c r="E258" s="93"/>
      <c r="F258" s="93"/>
    </row>
    <row r="259" spans="1:6" x14ac:dyDescent="0.25">
      <c r="A259" s="39"/>
      <c r="B259" s="93"/>
      <c r="C259" s="93"/>
      <c r="D259" s="93"/>
      <c r="E259" s="93"/>
      <c r="F259" s="93"/>
    </row>
    <row r="260" spans="1:6" x14ac:dyDescent="0.25">
      <c r="A260" s="39"/>
      <c r="B260" s="93"/>
      <c r="C260" s="93"/>
      <c r="D260" s="93"/>
      <c r="E260" s="93"/>
      <c r="F260" s="93"/>
    </row>
    <row r="261" spans="1:6" x14ac:dyDescent="0.25">
      <c r="A261" s="39"/>
      <c r="B261" s="93"/>
      <c r="C261" s="93"/>
      <c r="D261" s="93"/>
      <c r="E261" s="93"/>
      <c r="F261" s="93"/>
    </row>
    <row r="262" spans="1:6" x14ac:dyDescent="0.25">
      <c r="A262" s="39"/>
      <c r="B262" s="93"/>
      <c r="C262" s="93"/>
      <c r="D262" s="93"/>
      <c r="E262" s="93"/>
      <c r="F262" s="93"/>
    </row>
    <row r="263" spans="1:6" x14ac:dyDescent="0.25">
      <c r="A263" s="39"/>
      <c r="B263" s="93"/>
      <c r="C263" s="93"/>
      <c r="D263" s="93"/>
      <c r="E263" s="93"/>
      <c r="F263" s="93"/>
    </row>
    <row r="264" spans="1:6" x14ac:dyDescent="0.25">
      <c r="A264" s="39"/>
      <c r="B264" s="93"/>
      <c r="C264" s="93"/>
      <c r="D264" s="93"/>
      <c r="E264" s="93"/>
      <c r="F264" s="93"/>
    </row>
    <row r="265" spans="1:6" x14ac:dyDescent="0.25">
      <c r="A265" s="39"/>
      <c r="B265" s="93"/>
      <c r="C265" s="93"/>
      <c r="D265" s="93"/>
      <c r="E265" s="93"/>
      <c r="F265" s="93"/>
    </row>
    <row r="266" spans="1:6" x14ac:dyDescent="0.25">
      <c r="A266" s="39"/>
      <c r="B266" s="93"/>
      <c r="C266" s="93"/>
      <c r="D266" s="93"/>
      <c r="E266" s="93"/>
      <c r="F266" s="93"/>
    </row>
    <row r="267" spans="1:6" x14ac:dyDescent="0.25">
      <c r="A267" s="39"/>
      <c r="B267" s="93"/>
      <c r="C267" s="93"/>
      <c r="D267" s="93"/>
      <c r="E267" s="93"/>
      <c r="F267" s="93"/>
    </row>
    <row r="268" spans="1:6" x14ac:dyDescent="0.25">
      <c r="A268" s="39"/>
      <c r="B268" s="93"/>
      <c r="C268" s="93"/>
      <c r="D268" s="93"/>
      <c r="E268" s="93"/>
      <c r="F268" s="93"/>
    </row>
    <row r="269" spans="1:6" x14ac:dyDescent="0.25">
      <c r="A269" s="39"/>
      <c r="B269" s="93"/>
      <c r="C269" s="93"/>
      <c r="D269" s="93"/>
      <c r="E269" s="93"/>
      <c r="F269" s="93"/>
    </row>
    <row r="270" spans="1:6" x14ac:dyDescent="0.25">
      <c r="A270" s="39"/>
      <c r="B270" s="93"/>
      <c r="C270" s="93"/>
      <c r="D270" s="93"/>
      <c r="E270" s="93"/>
      <c r="F270" s="93"/>
    </row>
    <row r="271" spans="1:6" x14ac:dyDescent="0.25">
      <c r="A271" s="39"/>
      <c r="B271" s="93"/>
      <c r="C271" s="93"/>
      <c r="D271" s="93"/>
      <c r="E271" s="93"/>
      <c r="F271" s="93"/>
    </row>
    <row r="272" spans="1:6" x14ac:dyDescent="0.25">
      <c r="A272" s="39"/>
      <c r="B272" s="93"/>
      <c r="C272" s="93"/>
      <c r="D272" s="93"/>
      <c r="E272" s="93"/>
      <c r="F272" s="93"/>
    </row>
    <row r="273" spans="1:6" x14ac:dyDescent="0.25">
      <c r="A273" s="39"/>
      <c r="B273" s="93"/>
      <c r="C273" s="93"/>
      <c r="D273" s="93"/>
      <c r="E273" s="93"/>
      <c r="F273" s="93"/>
    </row>
    <row r="274" spans="1:6" x14ac:dyDescent="0.25">
      <c r="A274" s="39"/>
      <c r="B274" s="93"/>
      <c r="C274" s="93"/>
      <c r="D274" s="93"/>
      <c r="E274" s="93"/>
      <c r="F274" s="93"/>
    </row>
    <row r="275" spans="1:6" x14ac:dyDescent="0.25">
      <c r="A275" s="39"/>
      <c r="B275" s="93"/>
      <c r="C275" s="93"/>
      <c r="D275" s="93"/>
      <c r="E275" s="93"/>
      <c r="F275" s="93"/>
    </row>
    <row r="276" spans="1:6" x14ac:dyDescent="0.25">
      <c r="A276" s="39"/>
      <c r="B276" s="93"/>
      <c r="C276" s="93"/>
      <c r="D276" s="93"/>
      <c r="E276" s="93"/>
      <c r="F276" s="93"/>
    </row>
    <row r="277" spans="1:6" x14ac:dyDescent="0.25">
      <c r="A277" s="39"/>
      <c r="B277" s="93"/>
      <c r="C277" s="93"/>
      <c r="D277" s="93"/>
      <c r="E277" s="93"/>
      <c r="F277" s="93"/>
    </row>
    <row r="278" spans="1:6" x14ac:dyDescent="0.25">
      <c r="A278" s="39"/>
      <c r="B278" s="93"/>
      <c r="C278" s="93"/>
      <c r="D278" s="93"/>
      <c r="E278" s="93"/>
      <c r="F278" s="93"/>
    </row>
    <row r="279" spans="1:6" x14ac:dyDescent="0.25">
      <c r="A279" s="39"/>
      <c r="B279" s="93"/>
      <c r="C279" s="93"/>
      <c r="D279" s="93"/>
      <c r="E279" s="93"/>
      <c r="F279" s="93"/>
    </row>
    <row r="280" spans="1:6" x14ac:dyDescent="0.25">
      <c r="A280" s="39"/>
      <c r="B280" s="93"/>
      <c r="C280" s="93"/>
      <c r="D280" s="93"/>
      <c r="E280" s="93"/>
      <c r="F280" s="93"/>
    </row>
    <row r="281" spans="1:6" x14ac:dyDescent="0.25">
      <c r="A281" s="39"/>
      <c r="B281" s="93"/>
      <c r="C281" s="93"/>
      <c r="D281" s="93"/>
      <c r="E281" s="93"/>
      <c r="F281" s="93"/>
    </row>
    <row r="282" spans="1:6" x14ac:dyDescent="0.25">
      <c r="A282" s="39"/>
      <c r="B282" s="93"/>
      <c r="C282" s="93"/>
      <c r="D282" s="93"/>
      <c r="E282" s="93"/>
      <c r="F282" s="93"/>
    </row>
    <row r="283" spans="1:6" x14ac:dyDescent="0.25">
      <c r="A283" s="39"/>
      <c r="B283" s="93"/>
      <c r="C283" s="93"/>
      <c r="D283" s="93"/>
      <c r="E283" s="93"/>
      <c r="F283" s="93"/>
    </row>
    <row r="284" spans="1:6" x14ac:dyDescent="0.25">
      <c r="A284" s="39"/>
      <c r="B284" s="93"/>
      <c r="C284" s="93"/>
      <c r="D284" s="93"/>
      <c r="E284" s="93"/>
      <c r="F284" s="93"/>
    </row>
    <row r="285" spans="1:6" x14ac:dyDescent="0.25">
      <c r="A285" s="39"/>
      <c r="B285" s="93"/>
      <c r="C285" s="93"/>
      <c r="D285" s="93"/>
      <c r="E285" s="93"/>
      <c r="F285" s="93"/>
    </row>
    <row r="286" spans="1:6" x14ac:dyDescent="0.25">
      <c r="A286" s="39"/>
      <c r="B286" s="93"/>
      <c r="C286" s="93"/>
      <c r="D286" s="93"/>
      <c r="E286" s="93"/>
      <c r="F286" s="93"/>
    </row>
    <row r="287" spans="1:6" x14ac:dyDescent="0.25">
      <c r="A287" s="39"/>
      <c r="B287" s="93"/>
      <c r="C287" s="93"/>
      <c r="D287" s="93"/>
      <c r="E287" s="93"/>
      <c r="F287" s="93"/>
    </row>
    <row r="288" spans="1:6" x14ac:dyDescent="0.25">
      <c r="A288" s="39"/>
      <c r="B288" s="93"/>
      <c r="C288" s="93"/>
      <c r="D288" s="93"/>
      <c r="E288" s="93"/>
      <c r="F288" s="93"/>
    </row>
    <row r="289" spans="1:6" x14ac:dyDescent="0.25">
      <c r="A289" s="39"/>
      <c r="B289" s="93"/>
      <c r="C289" s="93"/>
      <c r="D289" s="93"/>
      <c r="E289" s="93"/>
      <c r="F289" s="93"/>
    </row>
    <row r="290" spans="1:6" x14ac:dyDescent="0.25">
      <c r="A290" s="39"/>
      <c r="B290" s="93"/>
      <c r="C290" s="93"/>
      <c r="D290" s="93"/>
      <c r="E290" s="93"/>
      <c r="F290" s="93"/>
    </row>
    <row r="291" spans="1:6" x14ac:dyDescent="0.25">
      <c r="A291" s="39"/>
      <c r="B291" s="93"/>
      <c r="C291" s="93"/>
      <c r="D291" s="93"/>
      <c r="E291" s="93"/>
      <c r="F291" s="93"/>
    </row>
    <row r="292" spans="1:6" x14ac:dyDescent="0.25">
      <c r="A292" s="39"/>
      <c r="B292" s="93"/>
      <c r="C292" s="93"/>
      <c r="D292" s="93"/>
      <c r="E292" s="93"/>
      <c r="F292" s="93"/>
    </row>
    <row r="293" spans="1:6" x14ac:dyDescent="0.25">
      <c r="A293" s="39"/>
      <c r="B293" s="93"/>
      <c r="C293" s="93"/>
      <c r="D293" s="93"/>
      <c r="E293" s="93"/>
      <c r="F293" s="93"/>
    </row>
    <row r="294" spans="1:6" x14ac:dyDescent="0.25">
      <c r="A294" s="39"/>
      <c r="B294" s="93"/>
      <c r="C294" s="93"/>
      <c r="D294" s="93"/>
      <c r="E294" s="93"/>
      <c r="F294" s="93"/>
    </row>
    <row r="295" spans="1:6" x14ac:dyDescent="0.25">
      <c r="A295" s="39"/>
      <c r="B295" s="93"/>
      <c r="C295" s="93"/>
      <c r="D295" s="93"/>
      <c r="E295" s="93"/>
      <c r="F295" s="93"/>
    </row>
    <row r="296" spans="1:6" x14ac:dyDescent="0.25">
      <c r="A296" s="39"/>
      <c r="B296" s="93"/>
      <c r="C296" s="93"/>
      <c r="D296" s="93"/>
      <c r="E296" s="93"/>
      <c r="F296" s="93"/>
    </row>
    <row r="297" spans="1:6" x14ac:dyDescent="0.25">
      <c r="A297" s="39"/>
      <c r="B297" s="93"/>
      <c r="C297" s="93"/>
      <c r="D297" s="93"/>
      <c r="E297" s="93"/>
      <c r="F297" s="93"/>
    </row>
    <row r="298" spans="1:6" x14ac:dyDescent="0.25">
      <c r="A298" s="39"/>
      <c r="B298" s="93"/>
      <c r="C298" s="93"/>
      <c r="D298" s="93"/>
      <c r="E298" s="93"/>
      <c r="F298" s="93"/>
    </row>
    <row r="299" spans="1:6" x14ac:dyDescent="0.25">
      <c r="A299" s="39"/>
      <c r="B299" s="93"/>
      <c r="C299" s="93"/>
      <c r="D299" s="93"/>
      <c r="E299" s="93"/>
      <c r="F299" s="93"/>
    </row>
    <row r="300" spans="1:6" x14ac:dyDescent="0.25">
      <c r="A300" s="39"/>
      <c r="B300" s="93"/>
      <c r="C300" s="93"/>
      <c r="D300" s="93"/>
      <c r="E300" s="93"/>
      <c r="F300" s="93"/>
    </row>
    <row r="301" spans="1:6" x14ac:dyDescent="0.25">
      <c r="A301" s="39"/>
      <c r="B301" s="93"/>
      <c r="C301" s="93"/>
      <c r="D301" s="93"/>
      <c r="E301" s="93"/>
      <c r="F301" s="93"/>
    </row>
    <row r="302" spans="1:6" x14ac:dyDescent="0.25">
      <c r="A302" s="39"/>
      <c r="B302" s="93"/>
      <c r="C302" s="93"/>
      <c r="D302" s="93"/>
      <c r="E302" s="93"/>
      <c r="F302" s="93"/>
    </row>
    <row r="303" spans="1:6" x14ac:dyDescent="0.25">
      <c r="A303" s="39"/>
      <c r="B303" s="93"/>
      <c r="C303" s="93"/>
      <c r="D303" s="93"/>
      <c r="E303" s="93"/>
      <c r="F303" s="93"/>
    </row>
    <row r="304" spans="1:6" x14ac:dyDescent="0.25">
      <c r="A304" s="39"/>
      <c r="B304" s="93"/>
      <c r="C304" s="93"/>
      <c r="D304" s="93"/>
      <c r="E304" s="93"/>
      <c r="F304" s="93"/>
    </row>
    <row r="305" spans="1:6" x14ac:dyDescent="0.25">
      <c r="A305" s="39"/>
      <c r="B305" s="93"/>
      <c r="C305" s="93"/>
      <c r="D305" s="93"/>
      <c r="E305" s="93"/>
      <c r="F305" s="93"/>
    </row>
    <row r="306" spans="1:6" x14ac:dyDescent="0.25">
      <c r="A306" s="39"/>
      <c r="B306" s="93"/>
      <c r="C306" s="93"/>
      <c r="D306" s="93"/>
      <c r="E306" s="93"/>
      <c r="F306" s="93"/>
    </row>
    <row r="307" spans="1:6" x14ac:dyDescent="0.25">
      <c r="A307" s="39"/>
      <c r="B307" s="93"/>
      <c r="C307" s="93"/>
      <c r="D307" s="93"/>
      <c r="E307" s="93"/>
      <c r="F307" s="93"/>
    </row>
    <row r="308" spans="1:6" x14ac:dyDescent="0.25">
      <c r="A308" s="39"/>
      <c r="B308" s="93"/>
      <c r="C308" s="93"/>
      <c r="D308" s="93"/>
      <c r="E308" s="93"/>
      <c r="F308" s="93"/>
    </row>
    <row r="309" spans="1:6" x14ac:dyDescent="0.25">
      <c r="A309" s="39"/>
      <c r="B309" s="93"/>
      <c r="C309" s="93"/>
      <c r="D309" s="93"/>
      <c r="E309" s="93"/>
      <c r="F309" s="93"/>
    </row>
    <row r="310" spans="1:6" x14ac:dyDescent="0.25">
      <c r="A310" s="39"/>
      <c r="B310" s="93"/>
      <c r="C310" s="93"/>
      <c r="D310" s="93"/>
      <c r="E310" s="93"/>
      <c r="F310" s="93"/>
    </row>
    <row r="311" spans="1:6" x14ac:dyDescent="0.25">
      <c r="A311" s="39"/>
      <c r="B311" s="93"/>
      <c r="C311" s="93"/>
      <c r="D311" s="93"/>
      <c r="E311" s="93"/>
      <c r="F311" s="93"/>
    </row>
    <row r="312" spans="1:6" x14ac:dyDescent="0.25">
      <c r="A312" s="39"/>
      <c r="B312" s="93"/>
      <c r="C312" s="93"/>
      <c r="D312" s="93"/>
      <c r="E312" s="93"/>
      <c r="F312" s="93"/>
    </row>
    <row r="313" spans="1:6" x14ac:dyDescent="0.25">
      <c r="A313" s="39"/>
      <c r="B313" s="93"/>
      <c r="C313" s="93"/>
      <c r="D313" s="93"/>
      <c r="E313" s="93"/>
      <c r="F313" s="93"/>
    </row>
    <row r="314" spans="1:6" x14ac:dyDescent="0.25">
      <c r="A314" s="39"/>
      <c r="B314" s="93"/>
      <c r="C314" s="93"/>
      <c r="D314" s="93"/>
      <c r="E314" s="93"/>
      <c r="F314" s="93"/>
    </row>
    <row r="315" spans="1:6" x14ac:dyDescent="0.25">
      <c r="A315" s="39"/>
      <c r="B315" s="93"/>
      <c r="C315" s="93"/>
      <c r="D315" s="93"/>
      <c r="E315" s="93"/>
      <c r="F315" s="93"/>
    </row>
    <row r="316" spans="1:6" x14ac:dyDescent="0.25">
      <c r="A316" s="39"/>
      <c r="B316" s="93"/>
      <c r="C316" s="93"/>
      <c r="D316" s="93"/>
      <c r="E316" s="93"/>
      <c r="F316" s="93"/>
    </row>
    <row r="317" spans="1:6" x14ac:dyDescent="0.25">
      <c r="A317" s="39"/>
      <c r="B317" s="93"/>
      <c r="C317" s="93"/>
      <c r="D317" s="93"/>
      <c r="E317" s="93"/>
      <c r="F317" s="93"/>
    </row>
    <row r="318" spans="1:6" x14ac:dyDescent="0.25">
      <c r="A318" s="39"/>
      <c r="B318" s="93"/>
      <c r="C318" s="93"/>
      <c r="D318" s="93"/>
      <c r="E318" s="93"/>
      <c r="F318" s="93"/>
    </row>
    <row r="319" spans="1:6" x14ac:dyDescent="0.25">
      <c r="A319" s="39"/>
      <c r="B319" s="93"/>
      <c r="C319" s="93"/>
      <c r="D319" s="93"/>
      <c r="E319" s="93"/>
      <c r="F319" s="93"/>
    </row>
    <row r="320" spans="1:6" x14ac:dyDescent="0.25">
      <c r="A320" s="39"/>
      <c r="B320" s="93"/>
      <c r="C320" s="93"/>
      <c r="D320" s="93"/>
      <c r="E320" s="93"/>
      <c r="F320" s="93"/>
    </row>
    <row r="321" spans="1:6" x14ac:dyDescent="0.25">
      <c r="A321" s="39"/>
      <c r="B321" s="93"/>
      <c r="C321" s="93"/>
      <c r="D321" s="93"/>
      <c r="E321" s="93"/>
      <c r="F321" s="93"/>
    </row>
    <row r="322" spans="1:6" x14ac:dyDescent="0.25">
      <c r="A322" s="39"/>
      <c r="B322" s="93"/>
      <c r="C322" s="93"/>
      <c r="D322" s="93"/>
      <c r="E322" s="93"/>
      <c r="F322" s="93"/>
    </row>
    <row r="323" spans="1:6" x14ac:dyDescent="0.25">
      <c r="A323" s="39"/>
      <c r="B323" s="93"/>
      <c r="C323" s="93"/>
      <c r="D323" s="93"/>
      <c r="E323" s="93"/>
      <c r="F323" s="93"/>
    </row>
    <row r="324" spans="1:6" x14ac:dyDescent="0.25">
      <c r="A324" s="39"/>
      <c r="B324" s="93"/>
      <c r="C324" s="93"/>
      <c r="D324" s="93"/>
      <c r="E324" s="93"/>
      <c r="F324" s="93"/>
    </row>
    <row r="325" spans="1:6" x14ac:dyDescent="0.25">
      <c r="A325" s="39"/>
      <c r="B325" s="93"/>
      <c r="C325" s="93"/>
      <c r="D325" s="93"/>
      <c r="E325" s="93"/>
      <c r="F325" s="93"/>
    </row>
    <row r="326" spans="1:6" x14ac:dyDescent="0.25">
      <c r="A326" s="39"/>
      <c r="B326" s="93"/>
      <c r="C326" s="93"/>
      <c r="D326" s="93"/>
      <c r="E326" s="93"/>
      <c r="F326" s="93"/>
    </row>
    <row r="327" spans="1:6" x14ac:dyDescent="0.25">
      <c r="A327" s="39"/>
      <c r="B327" s="93"/>
      <c r="C327" s="93"/>
      <c r="D327" s="93"/>
      <c r="E327" s="93"/>
      <c r="F327" s="93"/>
    </row>
    <row r="328" spans="1:6" x14ac:dyDescent="0.25">
      <c r="A328" s="39"/>
      <c r="B328" s="93"/>
      <c r="C328" s="93"/>
      <c r="D328" s="93"/>
      <c r="E328" s="93"/>
      <c r="F328" s="93"/>
    </row>
    <row r="329" spans="1:6" x14ac:dyDescent="0.25">
      <c r="A329" s="39"/>
      <c r="B329" s="93"/>
      <c r="C329" s="93"/>
      <c r="D329" s="93"/>
      <c r="E329" s="93"/>
      <c r="F329" s="93"/>
    </row>
    <row r="330" spans="1:6" x14ac:dyDescent="0.25">
      <c r="A330" s="39"/>
      <c r="B330" s="93"/>
      <c r="C330" s="93"/>
      <c r="D330" s="93"/>
      <c r="E330" s="93"/>
      <c r="F330" s="93"/>
    </row>
    <row r="331" spans="1:6" x14ac:dyDescent="0.25">
      <c r="A331" s="39"/>
      <c r="B331" s="93"/>
      <c r="C331" s="93"/>
      <c r="D331" s="93"/>
      <c r="E331" s="93"/>
      <c r="F331" s="93"/>
    </row>
    <row r="332" spans="1:6" x14ac:dyDescent="0.25">
      <c r="A332" s="39"/>
      <c r="B332" s="93"/>
      <c r="C332" s="93"/>
      <c r="D332" s="93"/>
      <c r="E332" s="93"/>
      <c r="F332" s="93"/>
    </row>
    <row r="333" spans="1:6" x14ac:dyDescent="0.25">
      <c r="A333" s="39"/>
      <c r="B333" s="93"/>
      <c r="C333" s="93"/>
      <c r="D333" s="93"/>
      <c r="E333" s="93"/>
      <c r="F333" s="93"/>
    </row>
    <row r="334" spans="1:6" x14ac:dyDescent="0.25">
      <c r="A334" s="39"/>
      <c r="B334" s="93"/>
      <c r="C334" s="93"/>
      <c r="D334" s="93"/>
      <c r="E334" s="93"/>
      <c r="F334" s="93"/>
    </row>
    <row r="335" spans="1:6" x14ac:dyDescent="0.25">
      <c r="A335" s="39"/>
      <c r="B335" s="93"/>
      <c r="C335" s="93"/>
      <c r="D335" s="93"/>
      <c r="E335" s="93"/>
      <c r="F335" s="93"/>
    </row>
    <row r="336" spans="1:6" x14ac:dyDescent="0.25">
      <c r="A336" s="39"/>
      <c r="B336" s="93"/>
      <c r="C336" s="93"/>
      <c r="D336" s="93"/>
      <c r="E336" s="93"/>
      <c r="F336" s="93"/>
    </row>
    <row r="337" spans="1:6" x14ac:dyDescent="0.25">
      <c r="A337" s="39"/>
      <c r="B337" s="93"/>
      <c r="C337" s="93"/>
      <c r="D337" s="93"/>
      <c r="E337" s="93"/>
      <c r="F337" s="93"/>
    </row>
    <row r="338" spans="1:6" x14ac:dyDescent="0.25">
      <c r="A338" s="39"/>
      <c r="B338" s="93"/>
      <c r="C338" s="93"/>
      <c r="D338" s="93"/>
      <c r="E338" s="93"/>
      <c r="F338" s="93"/>
    </row>
    <row r="339" spans="1:6" x14ac:dyDescent="0.25">
      <c r="A339" s="39"/>
      <c r="B339" s="93"/>
      <c r="C339" s="93"/>
      <c r="D339" s="93"/>
      <c r="E339" s="93"/>
      <c r="F339" s="93"/>
    </row>
    <row r="340" spans="1:6" x14ac:dyDescent="0.25">
      <c r="A340" s="39"/>
      <c r="B340" s="93"/>
      <c r="C340" s="93"/>
      <c r="D340" s="93"/>
      <c r="E340" s="93"/>
      <c r="F340" s="93"/>
    </row>
    <row r="341" spans="1:6" x14ac:dyDescent="0.25">
      <c r="A341" s="39"/>
      <c r="B341" s="93"/>
      <c r="C341" s="93"/>
      <c r="D341" s="93"/>
      <c r="E341" s="93"/>
      <c r="F341" s="93"/>
    </row>
    <row r="342" spans="1:6" x14ac:dyDescent="0.25">
      <c r="A342" s="39"/>
      <c r="B342" s="93"/>
      <c r="C342" s="93"/>
      <c r="D342" s="93"/>
      <c r="E342" s="93"/>
      <c r="F342" s="93"/>
    </row>
    <row r="343" spans="1:6" x14ac:dyDescent="0.25">
      <c r="A343" s="39"/>
      <c r="B343" s="93"/>
      <c r="C343" s="93"/>
      <c r="D343" s="93"/>
      <c r="E343" s="93"/>
      <c r="F343" s="93"/>
    </row>
    <row r="344" spans="1:6" x14ac:dyDescent="0.25">
      <c r="A344" s="39"/>
      <c r="B344" s="93"/>
      <c r="C344" s="93"/>
      <c r="D344" s="93"/>
      <c r="E344" s="93"/>
      <c r="F344" s="93"/>
    </row>
    <row r="345" spans="1:6" x14ac:dyDescent="0.25">
      <c r="A345" s="39"/>
      <c r="B345" s="93"/>
      <c r="C345" s="93"/>
      <c r="D345" s="93"/>
      <c r="E345" s="93"/>
      <c r="F345" s="93"/>
    </row>
    <row r="346" spans="1:6" x14ac:dyDescent="0.25">
      <c r="A346" s="39"/>
      <c r="B346" s="93"/>
      <c r="C346" s="93"/>
      <c r="D346" s="93"/>
      <c r="E346" s="93"/>
      <c r="F346" s="93"/>
    </row>
    <row r="347" spans="1:6" x14ac:dyDescent="0.25">
      <c r="A347" s="39"/>
      <c r="B347" s="93"/>
      <c r="C347" s="93"/>
      <c r="D347" s="93"/>
      <c r="E347" s="93"/>
      <c r="F347" s="93"/>
    </row>
    <row r="348" spans="1:6" x14ac:dyDescent="0.25">
      <c r="A348" s="39"/>
      <c r="B348" s="93"/>
      <c r="C348" s="93"/>
      <c r="D348" s="93"/>
      <c r="E348" s="93"/>
      <c r="F348" s="93"/>
    </row>
    <row r="349" spans="1:6" x14ac:dyDescent="0.25">
      <c r="A349" s="39"/>
      <c r="B349" s="93"/>
      <c r="C349" s="93"/>
      <c r="D349" s="93"/>
      <c r="E349" s="93"/>
      <c r="F349" s="93"/>
    </row>
    <row r="350" spans="1:6" x14ac:dyDescent="0.25">
      <c r="A350" s="39"/>
      <c r="B350" s="93"/>
      <c r="C350" s="93"/>
      <c r="D350" s="93"/>
      <c r="E350" s="93"/>
      <c r="F350" s="93"/>
    </row>
    <row r="351" spans="1:6" x14ac:dyDescent="0.25">
      <c r="A351" s="39"/>
      <c r="B351" s="93"/>
      <c r="C351" s="93"/>
      <c r="D351" s="93"/>
      <c r="E351" s="93"/>
      <c r="F351" s="93"/>
    </row>
    <row r="352" spans="1:6" x14ac:dyDescent="0.25">
      <c r="A352" s="39"/>
      <c r="B352" s="93"/>
      <c r="C352" s="93"/>
      <c r="D352" s="93"/>
      <c r="E352" s="93"/>
      <c r="F352" s="93"/>
    </row>
    <row r="353" spans="1:6" x14ac:dyDescent="0.25">
      <c r="A353" s="39"/>
      <c r="B353" s="93"/>
      <c r="C353" s="93"/>
      <c r="D353" s="93"/>
      <c r="E353" s="93"/>
      <c r="F353" s="93"/>
    </row>
    <row r="354" spans="1:6" x14ac:dyDescent="0.25">
      <c r="A354" s="39"/>
      <c r="B354" s="93"/>
      <c r="C354" s="93"/>
      <c r="D354" s="93"/>
      <c r="E354" s="93"/>
      <c r="F354" s="93"/>
    </row>
    <row r="355" spans="1:6" x14ac:dyDescent="0.25">
      <c r="A355" s="39"/>
      <c r="B355" s="93"/>
      <c r="C355" s="93"/>
      <c r="D355" s="93"/>
      <c r="E355" s="93"/>
      <c r="F355" s="93"/>
    </row>
    <row r="356" spans="1:6" x14ac:dyDescent="0.25">
      <c r="A356" s="39"/>
      <c r="B356" s="93"/>
      <c r="C356" s="93"/>
      <c r="D356" s="93"/>
      <c r="E356" s="93"/>
      <c r="F356" s="93"/>
    </row>
    <row r="357" spans="1:6" x14ac:dyDescent="0.25">
      <c r="A357" s="39"/>
      <c r="B357" s="93"/>
      <c r="C357" s="93"/>
      <c r="D357" s="93"/>
      <c r="E357" s="93"/>
      <c r="F357" s="93"/>
    </row>
    <row r="358" spans="1:6" x14ac:dyDescent="0.25">
      <c r="A358" s="39"/>
      <c r="B358" s="93"/>
      <c r="C358" s="93"/>
      <c r="D358" s="93"/>
      <c r="E358" s="93"/>
      <c r="F358" s="93"/>
    </row>
    <row r="359" spans="1:6" x14ac:dyDescent="0.25">
      <c r="A359" s="39"/>
      <c r="B359" s="93"/>
      <c r="C359" s="93"/>
      <c r="D359" s="93"/>
      <c r="E359" s="93"/>
      <c r="F359" s="93"/>
    </row>
    <row r="360" spans="1:6" x14ac:dyDescent="0.25">
      <c r="A360" s="39"/>
      <c r="B360" s="93"/>
      <c r="C360" s="93"/>
      <c r="D360" s="93"/>
      <c r="E360" s="93"/>
      <c r="F360" s="93"/>
    </row>
    <row r="361" spans="1:6" x14ac:dyDescent="0.25">
      <c r="A361" s="39"/>
      <c r="B361" s="93"/>
      <c r="C361" s="93"/>
      <c r="D361" s="93"/>
      <c r="E361" s="93"/>
      <c r="F361" s="93"/>
    </row>
    <row r="362" spans="1:6" x14ac:dyDescent="0.25">
      <c r="A362" s="39"/>
      <c r="B362" s="93"/>
      <c r="C362" s="93"/>
      <c r="D362" s="93"/>
      <c r="E362" s="93"/>
      <c r="F362" s="93"/>
    </row>
    <row r="363" spans="1:6" x14ac:dyDescent="0.25">
      <c r="A363" s="39"/>
      <c r="B363" s="93"/>
      <c r="C363" s="93"/>
      <c r="D363" s="93"/>
      <c r="E363" s="93"/>
      <c r="F363" s="93"/>
    </row>
    <row r="364" spans="1:6" x14ac:dyDescent="0.25">
      <c r="A364" s="39"/>
      <c r="B364" s="93"/>
      <c r="C364" s="93"/>
      <c r="D364" s="93"/>
      <c r="E364" s="93"/>
      <c r="F364" s="93"/>
    </row>
    <row r="365" spans="1:6" x14ac:dyDescent="0.25">
      <c r="A365" s="39"/>
      <c r="B365" s="93"/>
      <c r="C365" s="93"/>
      <c r="D365" s="93"/>
      <c r="E365" s="93"/>
      <c r="F365" s="93"/>
    </row>
    <row r="366" spans="1:6" x14ac:dyDescent="0.25">
      <c r="A366" s="39"/>
      <c r="B366" s="93"/>
      <c r="C366" s="93"/>
      <c r="D366" s="93"/>
      <c r="E366" s="93"/>
      <c r="F366" s="93"/>
    </row>
    <row r="367" spans="1:6" x14ac:dyDescent="0.25">
      <c r="A367" s="39"/>
      <c r="B367" s="93"/>
      <c r="C367" s="93"/>
      <c r="D367" s="93"/>
      <c r="E367" s="93"/>
      <c r="F367" s="93"/>
    </row>
    <row r="368" spans="1:6" x14ac:dyDescent="0.25">
      <c r="A368" s="39"/>
      <c r="B368" s="93"/>
      <c r="C368" s="93"/>
      <c r="D368" s="93"/>
      <c r="E368" s="93"/>
      <c r="F368" s="93"/>
    </row>
    <row r="369" spans="1:6" x14ac:dyDescent="0.25">
      <c r="A369" s="39"/>
      <c r="B369" s="93"/>
      <c r="C369" s="93"/>
      <c r="D369" s="93"/>
      <c r="E369" s="93"/>
      <c r="F369" s="93"/>
    </row>
    <row r="370" spans="1:6" x14ac:dyDescent="0.25">
      <c r="A370" s="39"/>
      <c r="B370" s="93"/>
      <c r="C370" s="93"/>
      <c r="D370" s="93"/>
      <c r="E370" s="93"/>
      <c r="F370" s="93"/>
    </row>
    <row r="371" spans="1:6" x14ac:dyDescent="0.25">
      <c r="A371" s="39"/>
      <c r="B371" s="93"/>
      <c r="C371" s="93"/>
      <c r="D371" s="93"/>
      <c r="E371" s="93"/>
      <c r="F371" s="93"/>
    </row>
    <row r="372" spans="1:6" x14ac:dyDescent="0.25">
      <c r="A372" s="39"/>
      <c r="B372" s="93"/>
      <c r="C372" s="93"/>
      <c r="D372" s="93"/>
      <c r="E372" s="93"/>
      <c r="F372" s="93"/>
    </row>
    <row r="373" spans="1:6" x14ac:dyDescent="0.25">
      <c r="A373" s="39"/>
      <c r="B373" s="93"/>
      <c r="C373" s="93"/>
      <c r="D373" s="93"/>
      <c r="E373" s="93"/>
      <c r="F373" s="93"/>
    </row>
    <row r="374" spans="1:6" x14ac:dyDescent="0.25">
      <c r="A374" s="39"/>
      <c r="B374" s="93"/>
      <c r="C374" s="93"/>
      <c r="D374" s="93"/>
      <c r="E374" s="93"/>
      <c r="F374" s="93"/>
    </row>
    <row r="375" spans="1:6" x14ac:dyDescent="0.25">
      <c r="A375" s="39"/>
      <c r="B375" s="93"/>
      <c r="C375" s="93"/>
      <c r="D375" s="93"/>
      <c r="E375" s="93"/>
      <c r="F375" s="93"/>
    </row>
    <row r="376" spans="1:6" x14ac:dyDescent="0.25">
      <c r="A376" s="39"/>
      <c r="B376" s="93"/>
      <c r="C376" s="93"/>
      <c r="D376" s="93"/>
      <c r="E376" s="93"/>
      <c r="F376" s="93"/>
    </row>
    <row r="377" spans="1:6" x14ac:dyDescent="0.25">
      <c r="A377" s="39"/>
      <c r="B377" s="93"/>
      <c r="C377" s="93"/>
      <c r="D377" s="93"/>
      <c r="E377" s="93"/>
      <c r="F377" s="93"/>
    </row>
    <row r="378" spans="1:6" x14ac:dyDescent="0.25">
      <c r="A378" s="39"/>
      <c r="B378" s="93"/>
      <c r="C378" s="93"/>
      <c r="D378" s="93"/>
      <c r="E378" s="93"/>
      <c r="F378" s="93"/>
    </row>
    <row r="379" spans="1:6" x14ac:dyDescent="0.25">
      <c r="A379" s="39"/>
      <c r="B379" s="93"/>
      <c r="C379" s="93"/>
      <c r="D379" s="93"/>
      <c r="E379" s="93"/>
      <c r="F379" s="93"/>
    </row>
    <row r="380" spans="1:6" x14ac:dyDescent="0.25">
      <c r="A380" s="39"/>
      <c r="B380" s="93"/>
      <c r="C380" s="93"/>
      <c r="D380" s="93"/>
      <c r="E380" s="93"/>
      <c r="F380" s="93"/>
    </row>
    <row r="381" spans="1:6" x14ac:dyDescent="0.25">
      <c r="A381" s="39"/>
      <c r="B381" s="93"/>
      <c r="C381" s="93"/>
      <c r="D381" s="93"/>
      <c r="E381" s="93"/>
      <c r="F381" s="93"/>
    </row>
    <row r="382" spans="1:6" x14ac:dyDescent="0.25">
      <c r="A382" s="39"/>
      <c r="B382" s="93"/>
      <c r="C382" s="93"/>
      <c r="D382" s="93"/>
      <c r="E382" s="93"/>
      <c r="F382" s="93"/>
    </row>
    <row r="383" spans="1:6" x14ac:dyDescent="0.25">
      <c r="A383" s="39"/>
      <c r="B383" s="93"/>
      <c r="C383" s="93"/>
      <c r="D383" s="93"/>
      <c r="E383" s="93"/>
      <c r="F383" s="93"/>
    </row>
    <row r="384" spans="1:6" x14ac:dyDescent="0.25">
      <c r="A384" s="39"/>
      <c r="B384" s="93"/>
      <c r="C384" s="93"/>
      <c r="D384" s="93"/>
      <c r="E384" s="93"/>
      <c r="F384" s="93"/>
    </row>
    <row r="385" spans="1:6" x14ac:dyDescent="0.25">
      <c r="A385" s="39"/>
      <c r="B385" s="93"/>
      <c r="C385" s="93"/>
      <c r="D385" s="93"/>
      <c r="E385" s="93"/>
      <c r="F385" s="93"/>
    </row>
    <row r="386" spans="1:6" x14ac:dyDescent="0.25">
      <c r="A386" s="39"/>
      <c r="B386" s="93"/>
      <c r="C386" s="93"/>
      <c r="D386" s="93"/>
      <c r="E386" s="93"/>
      <c r="F386" s="93"/>
    </row>
    <row r="387" spans="1:6" x14ac:dyDescent="0.25">
      <c r="A387" s="39"/>
      <c r="B387" s="93"/>
      <c r="C387" s="93"/>
      <c r="D387" s="93"/>
      <c r="E387" s="93"/>
      <c r="F387" s="93"/>
    </row>
    <row r="388" spans="1:6" x14ac:dyDescent="0.25">
      <c r="A388" s="39"/>
      <c r="B388" s="93"/>
      <c r="C388" s="93"/>
      <c r="D388" s="93"/>
      <c r="E388" s="93"/>
      <c r="F388" s="93"/>
    </row>
    <row r="389" spans="1:6" x14ac:dyDescent="0.25">
      <c r="A389" s="39"/>
      <c r="B389" s="93"/>
      <c r="C389" s="93"/>
      <c r="D389" s="93"/>
      <c r="E389" s="93"/>
      <c r="F389" s="93"/>
    </row>
    <row r="390" spans="1:6" x14ac:dyDescent="0.25">
      <c r="A390" s="39"/>
      <c r="B390" s="93"/>
      <c r="C390" s="93"/>
      <c r="D390" s="93"/>
      <c r="E390" s="93"/>
      <c r="F390" s="93"/>
    </row>
    <row r="391" spans="1:6" x14ac:dyDescent="0.25">
      <c r="A391" s="39"/>
      <c r="B391" s="93"/>
      <c r="C391" s="93"/>
      <c r="D391" s="93"/>
      <c r="E391" s="93"/>
      <c r="F391" s="93"/>
    </row>
    <row r="392" spans="1:6" x14ac:dyDescent="0.25">
      <c r="A392" s="39"/>
      <c r="B392" s="93"/>
      <c r="C392" s="93"/>
      <c r="D392" s="93"/>
      <c r="E392" s="93"/>
      <c r="F392" s="93"/>
    </row>
    <row r="393" spans="1:6" x14ac:dyDescent="0.25">
      <c r="A393" s="39"/>
      <c r="B393" s="93"/>
      <c r="C393" s="93"/>
      <c r="D393" s="93"/>
      <c r="E393" s="93"/>
      <c r="F393" s="93"/>
    </row>
    <row r="394" spans="1:6" x14ac:dyDescent="0.25">
      <c r="A394" s="39"/>
      <c r="B394" s="93"/>
      <c r="C394" s="93"/>
      <c r="D394" s="93"/>
      <c r="E394" s="93"/>
      <c r="F394" s="93"/>
    </row>
    <row r="395" spans="1:6" x14ac:dyDescent="0.25">
      <c r="A395" s="39"/>
      <c r="B395" s="93"/>
      <c r="C395" s="93"/>
      <c r="D395" s="93"/>
      <c r="E395" s="93"/>
      <c r="F395" s="93"/>
    </row>
    <row r="396" spans="1:6" x14ac:dyDescent="0.25">
      <c r="A396" s="39"/>
      <c r="B396" s="93"/>
      <c r="C396" s="93"/>
      <c r="D396" s="93"/>
      <c r="E396" s="93"/>
      <c r="F396" s="93"/>
    </row>
    <row r="397" spans="1:6" x14ac:dyDescent="0.25">
      <c r="A397" s="39"/>
      <c r="B397" s="93"/>
      <c r="C397" s="93"/>
      <c r="D397" s="93"/>
      <c r="E397" s="93"/>
      <c r="F397" s="93"/>
    </row>
    <row r="398" spans="1:6" x14ac:dyDescent="0.25">
      <c r="A398" s="39"/>
      <c r="B398" s="93"/>
      <c r="C398" s="93"/>
      <c r="D398" s="93"/>
      <c r="E398" s="93"/>
      <c r="F398" s="93"/>
    </row>
    <row r="399" spans="1:6" x14ac:dyDescent="0.25">
      <c r="A399" s="39"/>
      <c r="B399" s="93"/>
      <c r="C399" s="93"/>
      <c r="D399" s="93"/>
      <c r="E399" s="93"/>
      <c r="F399" s="93"/>
    </row>
    <row r="400" spans="1:6" x14ac:dyDescent="0.25">
      <c r="A400" s="39"/>
      <c r="B400" s="93"/>
      <c r="C400" s="93"/>
      <c r="D400" s="93"/>
      <c r="E400" s="93"/>
      <c r="F400" s="93"/>
    </row>
    <row r="401" spans="1:6" x14ac:dyDescent="0.25">
      <c r="A401" s="39"/>
      <c r="B401" s="93"/>
      <c r="C401" s="93"/>
      <c r="D401" s="93"/>
      <c r="E401" s="93"/>
      <c r="F401" s="93"/>
    </row>
    <row r="402" spans="1:6" x14ac:dyDescent="0.25">
      <c r="A402" s="39"/>
      <c r="B402" s="93"/>
      <c r="C402" s="93"/>
      <c r="D402" s="93"/>
      <c r="E402" s="93"/>
      <c r="F402" s="93"/>
    </row>
    <row r="403" spans="1:6" x14ac:dyDescent="0.25">
      <c r="A403" s="39"/>
      <c r="B403" s="93"/>
      <c r="C403" s="93"/>
      <c r="D403" s="93"/>
      <c r="E403" s="93"/>
      <c r="F403" s="93"/>
    </row>
    <row r="404" spans="1:6" x14ac:dyDescent="0.25">
      <c r="A404" s="39"/>
      <c r="B404" s="93"/>
      <c r="C404" s="93"/>
      <c r="D404" s="93"/>
      <c r="E404" s="93"/>
      <c r="F404" s="93"/>
    </row>
    <row r="405" spans="1:6" x14ac:dyDescent="0.25">
      <c r="A405" s="39"/>
      <c r="B405" s="93"/>
      <c r="C405" s="93"/>
      <c r="D405" s="93"/>
      <c r="E405" s="93"/>
      <c r="F405" s="93"/>
    </row>
    <row r="406" spans="1:6" x14ac:dyDescent="0.25">
      <c r="A406" s="39"/>
      <c r="B406" s="93"/>
      <c r="C406" s="93"/>
      <c r="D406" s="93"/>
      <c r="E406" s="93"/>
      <c r="F406" s="93"/>
    </row>
    <row r="407" spans="1:6" x14ac:dyDescent="0.25">
      <c r="A407" s="39"/>
      <c r="B407" s="93"/>
      <c r="C407" s="93"/>
      <c r="D407" s="93"/>
      <c r="E407" s="93"/>
      <c r="F407" s="93"/>
    </row>
    <row r="408" spans="1:6" x14ac:dyDescent="0.25">
      <c r="A408" s="39"/>
      <c r="B408" s="93"/>
      <c r="C408" s="93"/>
      <c r="D408" s="93"/>
      <c r="E408" s="93"/>
      <c r="F408" s="93"/>
    </row>
    <row r="409" spans="1:6" x14ac:dyDescent="0.25">
      <c r="A409" s="39"/>
      <c r="B409" s="93"/>
      <c r="C409" s="93"/>
      <c r="D409" s="93"/>
      <c r="E409" s="93"/>
      <c r="F409" s="93"/>
    </row>
    <row r="410" spans="1:6" x14ac:dyDescent="0.25">
      <c r="A410" s="39"/>
      <c r="B410" s="93"/>
      <c r="C410" s="93"/>
      <c r="D410" s="93"/>
      <c r="E410" s="93"/>
      <c r="F410" s="93"/>
    </row>
    <row r="411" spans="1:6" x14ac:dyDescent="0.25">
      <c r="A411" s="39"/>
      <c r="B411" s="93"/>
      <c r="C411" s="93"/>
      <c r="D411" s="93"/>
      <c r="E411" s="93"/>
      <c r="F411" s="93"/>
    </row>
    <row r="412" spans="1:6" x14ac:dyDescent="0.25">
      <c r="A412" s="39"/>
      <c r="B412" s="93"/>
      <c r="C412" s="93"/>
      <c r="D412" s="93"/>
      <c r="E412" s="93"/>
      <c r="F412" s="93"/>
    </row>
    <row r="413" spans="1:6" x14ac:dyDescent="0.25">
      <c r="A413" s="39"/>
      <c r="B413" s="93"/>
      <c r="C413" s="93"/>
      <c r="D413" s="93"/>
      <c r="E413" s="93"/>
      <c r="F413" s="93"/>
    </row>
    <row r="414" spans="1:6" x14ac:dyDescent="0.25">
      <c r="A414" s="39"/>
      <c r="B414" s="93"/>
      <c r="C414" s="93"/>
      <c r="D414" s="93"/>
      <c r="E414" s="93"/>
      <c r="F414" s="93"/>
    </row>
    <row r="415" spans="1:6" x14ac:dyDescent="0.25">
      <c r="A415" s="39"/>
      <c r="B415" s="93"/>
      <c r="C415" s="93"/>
      <c r="D415" s="93"/>
      <c r="E415" s="93"/>
      <c r="F415" s="93"/>
    </row>
    <row r="416" spans="1:6" x14ac:dyDescent="0.25">
      <c r="A416" s="39"/>
      <c r="B416" s="93"/>
      <c r="C416" s="93"/>
      <c r="D416" s="93"/>
      <c r="E416" s="93"/>
      <c r="F416" s="93"/>
    </row>
    <row r="417" spans="1:6" x14ac:dyDescent="0.25">
      <c r="A417" s="39"/>
      <c r="B417" s="93"/>
      <c r="C417" s="93"/>
      <c r="D417" s="93"/>
      <c r="E417" s="93"/>
      <c r="F417" s="93"/>
    </row>
    <row r="418" spans="1:6" x14ac:dyDescent="0.25">
      <c r="A418" s="39"/>
      <c r="B418" s="93"/>
      <c r="C418" s="93"/>
      <c r="D418" s="93"/>
      <c r="E418" s="93"/>
      <c r="F418" s="93"/>
    </row>
    <row r="419" spans="1:6" x14ac:dyDescent="0.25">
      <c r="A419" s="39"/>
      <c r="B419" s="93"/>
      <c r="C419" s="93"/>
      <c r="D419" s="93"/>
      <c r="E419" s="93"/>
      <c r="F419" s="93"/>
    </row>
    <row r="420" spans="1:6" x14ac:dyDescent="0.25">
      <c r="A420" s="39"/>
      <c r="B420" s="93"/>
      <c r="C420" s="93"/>
      <c r="D420" s="93"/>
      <c r="E420" s="93"/>
      <c r="F420" s="93"/>
    </row>
    <row r="421" spans="1:6" x14ac:dyDescent="0.25">
      <c r="A421" s="39"/>
      <c r="B421" s="93"/>
      <c r="C421" s="93"/>
      <c r="D421" s="93"/>
      <c r="E421" s="93"/>
      <c r="F421" s="93"/>
    </row>
    <row r="422" spans="1:6" x14ac:dyDescent="0.25">
      <c r="A422" s="39"/>
      <c r="B422" s="93"/>
      <c r="C422" s="93"/>
      <c r="D422" s="93"/>
      <c r="E422" s="93"/>
      <c r="F422" s="93"/>
    </row>
    <row r="423" spans="1:6" x14ac:dyDescent="0.25">
      <c r="A423" s="39"/>
      <c r="B423" s="93"/>
      <c r="C423" s="93"/>
      <c r="D423" s="93"/>
      <c r="E423" s="93"/>
      <c r="F423" s="93"/>
    </row>
    <row r="424" spans="1:6" x14ac:dyDescent="0.25">
      <c r="A424" s="39"/>
      <c r="B424" s="93"/>
      <c r="C424" s="93"/>
      <c r="D424" s="93"/>
      <c r="E424" s="93"/>
      <c r="F424" s="93"/>
    </row>
    <row r="425" spans="1:6" x14ac:dyDescent="0.25">
      <c r="A425" s="39"/>
      <c r="B425" s="93"/>
      <c r="C425" s="93"/>
      <c r="D425" s="93"/>
      <c r="E425" s="93"/>
      <c r="F425" s="93"/>
    </row>
    <row r="426" spans="1:6" x14ac:dyDescent="0.25">
      <c r="A426" s="39"/>
      <c r="B426" s="93"/>
      <c r="C426" s="93"/>
      <c r="D426" s="93"/>
      <c r="E426" s="93"/>
      <c r="F426" s="93"/>
    </row>
    <row r="427" spans="1:6" x14ac:dyDescent="0.25">
      <c r="A427" s="39"/>
      <c r="B427" s="93"/>
      <c r="C427" s="93"/>
      <c r="D427" s="93"/>
      <c r="E427" s="93"/>
      <c r="F427" s="93"/>
    </row>
    <row r="428" spans="1:6" x14ac:dyDescent="0.25">
      <c r="A428" s="39"/>
      <c r="B428" s="93"/>
      <c r="C428" s="93"/>
      <c r="D428" s="93"/>
      <c r="E428" s="93"/>
      <c r="F428" s="93"/>
    </row>
    <row r="429" spans="1:6" x14ac:dyDescent="0.25">
      <c r="A429" s="39"/>
      <c r="B429" s="93"/>
      <c r="C429" s="93"/>
      <c r="D429" s="93"/>
      <c r="E429" s="93"/>
      <c r="F429" s="93"/>
    </row>
    <row r="430" spans="1:6" x14ac:dyDescent="0.25">
      <c r="A430" s="39"/>
      <c r="B430" s="93"/>
      <c r="C430" s="93"/>
      <c r="D430" s="93"/>
      <c r="E430" s="93"/>
      <c r="F430" s="93"/>
    </row>
    <row r="431" spans="1:6" x14ac:dyDescent="0.25">
      <c r="A431" s="39"/>
      <c r="B431" s="93"/>
      <c r="C431" s="93"/>
      <c r="D431" s="93"/>
      <c r="E431" s="93"/>
      <c r="F431" s="93"/>
    </row>
    <row r="432" spans="1:6" x14ac:dyDescent="0.25">
      <c r="A432" s="39"/>
      <c r="B432" s="93"/>
      <c r="C432" s="93"/>
      <c r="D432" s="93"/>
      <c r="E432" s="93"/>
      <c r="F432" s="93"/>
    </row>
    <row r="433" spans="1:6" x14ac:dyDescent="0.25">
      <c r="A433" s="39"/>
      <c r="B433" s="93"/>
      <c r="C433" s="93"/>
      <c r="D433" s="93"/>
      <c r="E433" s="93"/>
      <c r="F433" s="93"/>
    </row>
    <row r="434" spans="1:6" x14ac:dyDescent="0.25">
      <c r="A434" s="39"/>
      <c r="B434" s="93"/>
      <c r="C434" s="93"/>
      <c r="D434" s="93"/>
      <c r="E434" s="93"/>
      <c r="F434" s="93"/>
    </row>
    <row r="435" spans="1:6" x14ac:dyDescent="0.25">
      <c r="A435" s="39"/>
      <c r="B435" s="93"/>
      <c r="C435" s="93"/>
      <c r="D435" s="93"/>
      <c r="E435" s="93"/>
      <c r="F435" s="93"/>
    </row>
    <row r="436" spans="1:6" x14ac:dyDescent="0.25">
      <c r="A436" s="39"/>
      <c r="B436" s="93"/>
      <c r="C436" s="93"/>
      <c r="D436" s="93"/>
      <c r="E436" s="93"/>
      <c r="F436" s="93"/>
    </row>
  </sheetData>
  <mergeCells count="46">
    <mergeCell ref="A28:F28"/>
    <mergeCell ref="A4:F4"/>
    <mergeCell ref="B6:F6"/>
    <mergeCell ref="B8:F8"/>
    <mergeCell ref="B10:F10"/>
    <mergeCell ref="B14:F14"/>
    <mergeCell ref="B16:F16"/>
    <mergeCell ref="B18:F18"/>
    <mergeCell ref="B20:F20"/>
    <mergeCell ref="B26:F26"/>
    <mergeCell ref="B12:F12"/>
    <mergeCell ref="B22:F22"/>
    <mergeCell ref="B24:F24"/>
    <mergeCell ref="B54:F54"/>
    <mergeCell ref="B30:F30"/>
    <mergeCell ref="A32:F32"/>
    <mergeCell ref="B34:F34"/>
    <mergeCell ref="A40:F40"/>
    <mergeCell ref="B42:F42"/>
    <mergeCell ref="B44:F44"/>
    <mergeCell ref="B46:F46"/>
    <mergeCell ref="B48:F48"/>
    <mergeCell ref="B50:F50"/>
    <mergeCell ref="B52:F52"/>
    <mergeCell ref="B78:F78"/>
    <mergeCell ref="B56:F56"/>
    <mergeCell ref="A58:F58"/>
    <mergeCell ref="B60:F60"/>
    <mergeCell ref="B62:F62"/>
    <mergeCell ref="B64:F64"/>
    <mergeCell ref="B66:F66"/>
    <mergeCell ref="B68:F68"/>
    <mergeCell ref="B70:F70"/>
    <mergeCell ref="B72:F72"/>
    <mergeCell ref="B74:F74"/>
    <mergeCell ref="B76:F76"/>
    <mergeCell ref="A92:F92"/>
    <mergeCell ref="B94:F94"/>
    <mergeCell ref="A96:F96"/>
    <mergeCell ref="B98:F98"/>
    <mergeCell ref="B80:F80"/>
    <mergeCell ref="B82:F82"/>
    <mergeCell ref="B84:F84"/>
    <mergeCell ref="B86:F86"/>
    <mergeCell ref="A88:F88"/>
    <mergeCell ref="B90:F90"/>
  </mergeCells>
  <printOptions horizontalCentered="1"/>
  <pageMargins left="0.51181102362204722" right="0.51181102362204722" top="0.74803149606299213" bottom="0.74803149606299213" header="0.31496062992125984" footer="0.31496062992125984"/>
  <pageSetup scale="89" fitToHeight="0" orientation="portrait" r:id="rId1"/>
  <headerFooter>
    <oddFooter>&amp;C&amp;9Página &amp;P de &amp;N</oddFooter>
  </headerFooter>
  <rowBreaks count="1" manualBreakCount="1">
    <brk id="56" max="5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J54"/>
  <sheetViews>
    <sheetView zoomScale="93" zoomScaleNormal="93" workbookViewId="0">
      <selection activeCell="A14" sqref="A14"/>
    </sheetView>
  </sheetViews>
  <sheetFormatPr baseColWidth="10" defaultRowHeight="15" x14ac:dyDescent="0.25"/>
  <cols>
    <col min="1" max="1" width="8.42578125" style="68" customWidth="1"/>
    <col min="2" max="3" width="12.42578125" customWidth="1"/>
    <col min="4" max="4" width="18.5703125" customWidth="1"/>
    <col min="5" max="5" width="25.7109375" customWidth="1"/>
    <col min="6" max="6" width="22.7109375" customWidth="1"/>
    <col min="7" max="7" width="28.5703125" customWidth="1"/>
    <col min="8" max="8" width="20.140625" customWidth="1"/>
    <col min="9" max="9" width="15" customWidth="1"/>
    <col min="10" max="10" width="13.85546875" customWidth="1"/>
    <col min="11" max="11" width="20.5703125" customWidth="1"/>
    <col min="12" max="14" width="14.85546875" customWidth="1"/>
    <col min="15" max="19" width="15.42578125" customWidth="1"/>
    <col min="20" max="20" width="13.140625" bestFit="1" customWidth="1"/>
    <col min="21" max="25" width="13.140625" customWidth="1"/>
    <col min="26" max="26" width="14.140625" bestFit="1" customWidth="1"/>
    <col min="27" max="27" width="13.85546875" customWidth="1"/>
    <col min="28" max="28" width="14.140625" customWidth="1"/>
    <col min="29" max="33" width="11.42578125" customWidth="1"/>
    <col min="34" max="34" width="14.5703125" customWidth="1"/>
    <col min="35" max="35" width="12.7109375" customWidth="1"/>
    <col min="36" max="36" width="12.42578125" customWidth="1"/>
  </cols>
  <sheetData>
    <row r="1" spans="1:36" x14ac:dyDescent="0.25">
      <c r="A1" s="133" t="s">
        <v>11</v>
      </c>
      <c r="B1" s="124"/>
      <c r="C1" s="328"/>
      <c r="D1" s="328"/>
      <c r="E1" s="328"/>
      <c r="F1" s="328"/>
      <c r="G1" s="6"/>
      <c r="H1" s="14"/>
      <c r="I1" s="14"/>
      <c r="J1" s="14"/>
      <c r="K1" s="14"/>
      <c r="L1" s="14"/>
      <c r="M1" s="14"/>
      <c r="N1" s="14"/>
    </row>
    <row r="2" spans="1:36" x14ac:dyDescent="0.25">
      <c r="A2" s="134" t="s">
        <v>12</v>
      </c>
      <c r="B2" s="135"/>
      <c r="C2" s="328"/>
      <c r="D2" s="328"/>
      <c r="E2" s="328"/>
      <c r="F2" s="328"/>
      <c r="G2" s="7"/>
    </row>
    <row r="3" spans="1:36" x14ac:dyDescent="0.25">
      <c r="A3" s="136" t="s">
        <v>296</v>
      </c>
      <c r="B3" s="135"/>
      <c r="C3" s="328"/>
      <c r="D3" s="328"/>
      <c r="E3" s="328"/>
      <c r="F3" s="328"/>
      <c r="G3" s="8"/>
      <c r="H3" s="9"/>
      <c r="I3" s="9"/>
      <c r="J3" s="9"/>
    </row>
    <row r="4" spans="1:36" x14ac:dyDescent="0.25">
      <c r="A4" s="136" t="s">
        <v>158</v>
      </c>
      <c r="B4" s="135"/>
      <c r="C4" s="328"/>
      <c r="D4" s="328"/>
      <c r="E4" s="328"/>
      <c r="F4" s="328"/>
      <c r="G4" s="8"/>
      <c r="H4" s="9"/>
      <c r="I4" s="9"/>
      <c r="J4" s="9"/>
    </row>
    <row r="5" spans="1:36" ht="7.5" customHeight="1" x14ac:dyDescent="0.25">
      <c r="E5" s="135"/>
      <c r="F5" s="135"/>
    </row>
    <row r="6" spans="1:36" x14ac:dyDescent="0.25">
      <c r="A6" s="330" t="s">
        <v>254</v>
      </c>
      <c r="B6" s="330"/>
      <c r="C6" s="328"/>
      <c r="D6" s="328"/>
      <c r="E6" s="328"/>
      <c r="F6" s="328"/>
    </row>
    <row r="7" spans="1:36" x14ac:dyDescent="0.25">
      <c r="A7" s="330" t="s">
        <v>255</v>
      </c>
      <c r="B7" s="330"/>
      <c r="C7" s="328"/>
      <c r="D7" s="328"/>
      <c r="E7" s="328"/>
      <c r="F7" s="328"/>
    </row>
    <row r="8" spans="1:36" x14ac:dyDescent="0.25">
      <c r="A8" s="136" t="s">
        <v>148</v>
      </c>
      <c r="B8" s="135"/>
      <c r="C8" s="135"/>
      <c r="D8" s="127" t="s">
        <v>461</v>
      </c>
      <c r="E8" s="29"/>
    </row>
    <row r="9" spans="1:36" x14ac:dyDescent="0.25">
      <c r="A9" s="1"/>
      <c r="E9" s="29"/>
    </row>
    <row r="10" spans="1:36" x14ac:dyDescent="0.25">
      <c r="A10" s="1" t="s">
        <v>472</v>
      </c>
      <c r="E10" s="29"/>
    </row>
    <row r="11" spans="1:36" ht="8.25" customHeight="1" x14ac:dyDescent="0.3">
      <c r="A11"/>
      <c r="B11" s="67"/>
      <c r="C11" s="67"/>
      <c r="E11" s="29"/>
    </row>
    <row r="12" spans="1:36" x14ac:dyDescent="0.25">
      <c r="A12"/>
      <c r="B12" s="253" t="s">
        <v>471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6"/>
      <c r="M12" s="26"/>
      <c r="N12" s="26"/>
    </row>
    <row r="13" spans="1:36" x14ac:dyDescent="0.25">
      <c r="A13"/>
      <c r="B13" s="253" t="s">
        <v>66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6"/>
      <c r="M13" s="26"/>
      <c r="N13" s="26"/>
    </row>
    <row r="14" spans="1:36" x14ac:dyDescent="0.25">
      <c r="A14"/>
    </row>
    <row r="15" spans="1:36" ht="15" customHeight="1" x14ac:dyDescent="0.25">
      <c r="A15" s="276" t="s">
        <v>119</v>
      </c>
      <c r="B15" s="277"/>
      <c r="C15" s="277"/>
      <c r="D15" s="277"/>
      <c r="E15" s="277"/>
      <c r="F15" s="277"/>
      <c r="G15" s="277"/>
      <c r="H15" s="277"/>
      <c r="I15" s="277"/>
      <c r="J15" s="278"/>
      <c r="K15" s="257" t="s">
        <v>122</v>
      </c>
      <c r="L15" s="257"/>
      <c r="M15" s="257"/>
      <c r="N15" s="257"/>
      <c r="O15" s="257"/>
      <c r="P15" s="257" t="s">
        <v>121</v>
      </c>
      <c r="Q15" s="257"/>
      <c r="R15" s="257"/>
      <c r="S15" s="257"/>
      <c r="T15" s="257"/>
      <c r="U15" s="257" t="s">
        <v>256</v>
      </c>
      <c r="V15" s="257"/>
      <c r="W15" s="257"/>
      <c r="X15" s="257"/>
      <c r="Y15" s="257"/>
      <c r="AA15" s="329" t="s">
        <v>125</v>
      </c>
      <c r="AB15" s="329"/>
      <c r="AC15" s="329"/>
      <c r="AD15" s="329"/>
      <c r="AE15" s="329"/>
      <c r="AF15" s="329"/>
      <c r="AG15" s="329"/>
      <c r="AH15" s="329"/>
      <c r="AI15" s="329"/>
    </row>
    <row r="16" spans="1:36" ht="45" x14ac:dyDescent="0.25">
      <c r="A16" s="150" t="s">
        <v>336</v>
      </c>
      <c r="B16" s="3" t="s">
        <v>118</v>
      </c>
      <c r="C16" s="3" t="s">
        <v>433</v>
      </c>
      <c r="D16" s="4" t="s">
        <v>120</v>
      </c>
      <c r="E16" s="3" t="s">
        <v>441</v>
      </c>
      <c r="F16" s="3" t="s">
        <v>15</v>
      </c>
      <c r="G16" s="3" t="s">
        <v>328</v>
      </c>
      <c r="H16" s="3" t="s">
        <v>443</v>
      </c>
      <c r="I16" s="3" t="s">
        <v>444</v>
      </c>
      <c r="J16" s="3" t="s">
        <v>445</v>
      </c>
      <c r="K16" s="4" t="s">
        <v>257</v>
      </c>
      <c r="L16" s="4" t="s">
        <v>446</v>
      </c>
      <c r="M16" s="4" t="s">
        <v>447</v>
      </c>
      <c r="N16" s="4" t="s">
        <v>185</v>
      </c>
      <c r="O16" s="4" t="s">
        <v>259</v>
      </c>
      <c r="P16" s="4" t="s">
        <v>448</v>
      </c>
      <c r="Q16" s="4" t="s">
        <v>260</v>
      </c>
      <c r="R16" s="4" t="s">
        <v>261</v>
      </c>
      <c r="S16" s="4" t="s">
        <v>262</v>
      </c>
      <c r="T16" s="30" t="s">
        <v>263</v>
      </c>
      <c r="U16" s="4" t="s">
        <v>258</v>
      </c>
      <c r="V16" s="4" t="s">
        <v>264</v>
      </c>
      <c r="W16" s="4" t="s">
        <v>265</v>
      </c>
      <c r="X16" s="4" t="s">
        <v>266</v>
      </c>
      <c r="Y16" s="4" t="s">
        <v>267</v>
      </c>
      <c r="Z16" s="4" t="s">
        <v>268</v>
      </c>
      <c r="AA16" s="4" t="s">
        <v>123</v>
      </c>
      <c r="AB16" s="4" t="s">
        <v>124</v>
      </c>
      <c r="AC16" s="4" t="s">
        <v>126</v>
      </c>
      <c r="AD16" s="4" t="s">
        <v>128</v>
      </c>
      <c r="AE16" s="4" t="s">
        <v>129</v>
      </c>
      <c r="AF16" s="4" t="s">
        <v>127</v>
      </c>
      <c r="AG16" s="4" t="s">
        <v>130</v>
      </c>
      <c r="AH16" s="4" t="s">
        <v>335</v>
      </c>
      <c r="AI16" s="3" t="s">
        <v>131</v>
      </c>
      <c r="AJ16" s="32" t="s">
        <v>132</v>
      </c>
    </row>
    <row r="17" spans="1:36" s="94" customFormat="1" x14ac:dyDescent="0.25">
      <c r="A17" s="142">
        <v>1</v>
      </c>
      <c r="B17" s="117"/>
      <c r="C17" s="117"/>
      <c r="D17" s="110"/>
      <c r="E17" s="110"/>
      <c r="F17" s="110"/>
      <c r="G17" s="110"/>
      <c r="H17" s="110"/>
      <c r="I17" s="144"/>
      <c r="J17" s="144"/>
      <c r="K17" s="114"/>
      <c r="L17" s="114"/>
      <c r="M17" s="114"/>
      <c r="N17" s="114"/>
      <c r="O17" s="143">
        <f>SUM(tabAnexo02312172032[[#This Row],[Sueldo Percibido
Mensual/Quincenal ]:[Columna1]])</f>
        <v>0</v>
      </c>
      <c r="P17" s="143"/>
      <c r="Q17" s="143"/>
      <c r="R17" s="143"/>
      <c r="S17" s="143"/>
      <c r="T17" s="143">
        <f>SUM(tabAnexo02312172032[[#This Row],[Aguinaldo Exento]:[Columna2]])</f>
        <v>0</v>
      </c>
      <c r="U17" s="143"/>
      <c r="V17" s="143"/>
      <c r="W17" s="143"/>
      <c r="X17" s="143"/>
      <c r="Y17" s="143"/>
      <c r="Z17" s="143"/>
      <c r="AA17" s="114"/>
      <c r="AB17" s="114"/>
      <c r="AC17" s="114"/>
      <c r="AD17" s="114"/>
      <c r="AE17" s="114"/>
      <c r="AF17" s="114"/>
      <c r="AG17" s="114"/>
      <c r="AH17" s="114"/>
      <c r="AI17" s="143">
        <f>SUM(tabAnexo02312172032[[#This Row],[IMSS]:[Otras Deducciones]])</f>
        <v>0</v>
      </c>
      <c r="AJ17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8" spans="1:36" s="94" customFormat="1" x14ac:dyDescent="0.25">
      <c r="A18" s="144">
        <v>2</v>
      </c>
      <c r="B18" s="110"/>
      <c r="C18" s="110"/>
      <c r="D18" s="110"/>
      <c r="E18" s="110"/>
      <c r="F18" s="110"/>
      <c r="G18" s="110"/>
      <c r="H18" s="110"/>
      <c r="I18" s="144"/>
      <c r="J18" s="144"/>
      <c r="K18" s="114"/>
      <c r="L18" s="114"/>
      <c r="M18" s="114"/>
      <c r="N18" s="114"/>
      <c r="O18" s="145">
        <f>SUM(tabAnexo02312172032[[#This Row],[Sueldo Percibido
Mensual/Quincenal ]:[Columna1]])</f>
        <v>0</v>
      </c>
      <c r="P18" s="145"/>
      <c r="Q18" s="145"/>
      <c r="R18" s="145"/>
      <c r="S18" s="145"/>
      <c r="T18" s="146">
        <f>SUM(tabAnexo02312172032[[#This Row],[Aguinaldo Exento]:[Columna2]])</f>
        <v>0</v>
      </c>
      <c r="U18" s="146"/>
      <c r="V18" s="146"/>
      <c r="W18" s="146"/>
      <c r="X18" s="146"/>
      <c r="Y18" s="146"/>
      <c r="Z18" s="146"/>
      <c r="AA18" s="114"/>
      <c r="AB18" s="114"/>
      <c r="AC18" s="114"/>
      <c r="AD18" s="114"/>
      <c r="AE18" s="114"/>
      <c r="AF18" s="114"/>
      <c r="AG18" s="114"/>
      <c r="AH18" s="114"/>
      <c r="AI18" s="114">
        <f>SUM(tabAnexo02312172032[[#This Row],[IMSS]:[Otras Deducciones]])</f>
        <v>0</v>
      </c>
      <c r="AJ18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19" spans="1:36" s="94" customFormat="1" x14ac:dyDescent="0.25">
      <c r="A19" s="142">
        <v>3</v>
      </c>
      <c r="B19" s="110"/>
      <c r="C19" s="110"/>
      <c r="D19" s="110"/>
      <c r="E19" s="110"/>
      <c r="F19" s="110"/>
      <c r="G19" s="110"/>
      <c r="H19" s="110"/>
      <c r="I19" s="144"/>
      <c r="J19" s="144"/>
      <c r="K19" s="114"/>
      <c r="L19" s="114"/>
      <c r="M19" s="114"/>
      <c r="N19" s="114"/>
      <c r="O19" s="145">
        <f>SUM(tabAnexo02312172032[[#This Row],[Sueldo Percibido
Mensual/Quincenal ]:[Columna1]])</f>
        <v>0</v>
      </c>
      <c r="P19" s="145"/>
      <c r="Q19" s="145"/>
      <c r="R19" s="145"/>
      <c r="S19" s="145"/>
      <c r="T19" s="146">
        <f>SUM(tabAnexo02312172032[[#This Row],[Aguinaldo Exento]:[Columna2]])</f>
        <v>0</v>
      </c>
      <c r="U19" s="146"/>
      <c r="V19" s="146"/>
      <c r="W19" s="146"/>
      <c r="X19" s="146"/>
      <c r="Y19" s="146"/>
      <c r="Z19" s="146">
        <f>+tabAnexo02312172032[[#This Row],[ Total Percepciones Gravadas]]-tabAnexo02312172032[[#This Row],[ Total de Percepciones Exentas ]]</f>
        <v>0</v>
      </c>
      <c r="AA19" s="114"/>
      <c r="AB19" s="114"/>
      <c r="AC19" s="114"/>
      <c r="AD19" s="114"/>
      <c r="AE19" s="114"/>
      <c r="AF19" s="114"/>
      <c r="AG19" s="114"/>
      <c r="AH19" s="114"/>
      <c r="AI19" s="114">
        <f>SUM(tabAnexo02312172032[[#This Row],[IMSS]:[Otras Deducciones]])</f>
        <v>0</v>
      </c>
      <c r="AJ19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0" spans="1:36" s="94" customFormat="1" x14ac:dyDescent="0.25">
      <c r="A20" s="144"/>
      <c r="B20" s="147" t="s">
        <v>285</v>
      </c>
      <c r="C20" s="147"/>
      <c r="D20" s="110"/>
      <c r="E20" s="110"/>
      <c r="F20" s="110"/>
      <c r="G20" s="110"/>
      <c r="H20" s="110"/>
      <c r="I20" s="144"/>
      <c r="J20" s="144"/>
      <c r="K20" s="148"/>
      <c r="L20" s="148"/>
      <c r="M20" s="148"/>
      <c r="N20" s="148"/>
      <c r="O20" s="145">
        <f>SUM(tabAnexo02312172032[[#This Row],[Sueldo Percibido
Mensual/Quincenal ]:[Columna1]])</f>
        <v>0</v>
      </c>
      <c r="P20" s="145"/>
      <c r="Q20" s="145"/>
      <c r="R20" s="145"/>
      <c r="S20" s="145"/>
      <c r="T20" s="146">
        <f>SUM(tabAnexo02312172032[[#This Row],[Aguinaldo Exento]:[Columna2]])</f>
        <v>0</v>
      </c>
      <c r="U20" s="146"/>
      <c r="V20" s="146"/>
      <c r="W20" s="146"/>
      <c r="X20" s="146"/>
      <c r="Y20" s="146"/>
      <c r="Z20" s="146"/>
      <c r="AA20" s="148"/>
      <c r="AB20" s="148"/>
      <c r="AC20" s="148"/>
      <c r="AD20" s="148"/>
      <c r="AE20" s="148"/>
      <c r="AF20" s="148"/>
      <c r="AG20" s="148"/>
      <c r="AH20" s="148"/>
      <c r="AI20" s="148">
        <f>SUM(tabAnexo02312172032[[#This Row],[IMSS]:[Otras Deducciones]])</f>
        <v>0</v>
      </c>
      <c r="AJ20" s="14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1" spans="1:36" s="94" customFormat="1" x14ac:dyDescent="0.25">
      <c r="A21" s="142">
        <v>1</v>
      </c>
      <c r="B21" s="110"/>
      <c r="C21" s="110"/>
      <c r="D21" s="110"/>
      <c r="E21" s="110"/>
      <c r="F21" s="110"/>
      <c r="G21" s="110"/>
      <c r="H21" s="110"/>
      <c r="I21" s="144"/>
      <c r="J21" s="144"/>
      <c r="K21" s="114"/>
      <c r="L21" s="114"/>
      <c r="M21" s="114"/>
      <c r="N21" s="114"/>
      <c r="O21" s="145">
        <f>SUM(tabAnexo02312172032[[#This Row],[Sueldo Percibido
Mensual/Quincenal ]:[Columna1]])</f>
        <v>0</v>
      </c>
      <c r="P21" s="145"/>
      <c r="Q21" s="145"/>
      <c r="R21" s="145"/>
      <c r="S21" s="145"/>
      <c r="T21" s="146">
        <f>SUM(tabAnexo02312172032[[#This Row],[Aguinaldo Exento]:[Columna2]])</f>
        <v>0</v>
      </c>
      <c r="U21" s="146"/>
      <c r="V21" s="146"/>
      <c r="W21" s="146"/>
      <c r="X21" s="146"/>
      <c r="Y21" s="146"/>
      <c r="Z21" s="146"/>
      <c r="AA21" s="114"/>
      <c r="AB21" s="114"/>
      <c r="AC21" s="114"/>
      <c r="AD21" s="114"/>
      <c r="AE21" s="114"/>
      <c r="AF21" s="114"/>
      <c r="AG21" s="114"/>
      <c r="AH21" s="114"/>
      <c r="AI21" s="114">
        <f>SUM(tabAnexo02312172032[[#This Row],[IMSS]:[Otras Deducciones]])</f>
        <v>0</v>
      </c>
      <c r="AJ21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2" spans="1:36" s="94" customFormat="1" x14ac:dyDescent="0.25">
      <c r="A22" s="144">
        <v>2</v>
      </c>
      <c r="B22" s="110"/>
      <c r="C22" s="110"/>
      <c r="D22" s="110"/>
      <c r="E22" s="110"/>
      <c r="F22" s="110"/>
      <c r="G22" s="110"/>
      <c r="H22" s="110"/>
      <c r="I22" s="144"/>
      <c r="J22" s="144"/>
      <c r="K22" s="114"/>
      <c r="L22" s="114"/>
      <c r="M22" s="114"/>
      <c r="N22" s="114"/>
      <c r="O22" s="145">
        <f>SUM(tabAnexo02312172032[[#This Row],[Sueldo Percibido
Mensual/Quincenal ]:[Columna1]])</f>
        <v>0</v>
      </c>
      <c r="P22" s="145"/>
      <c r="Q22" s="145"/>
      <c r="R22" s="145"/>
      <c r="S22" s="145"/>
      <c r="T22" s="146">
        <f>SUM(tabAnexo02312172032[[#This Row],[Aguinaldo Exento]:[Columna2]])</f>
        <v>0</v>
      </c>
      <c r="U22" s="146"/>
      <c r="V22" s="146"/>
      <c r="W22" s="146"/>
      <c r="X22" s="146"/>
      <c r="Y22" s="146"/>
      <c r="Z22" s="146"/>
      <c r="AA22" s="114"/>
      <c r="AB22" s="114"/>
      <c r="AC22" s="114"/>
      <c r="AD22" s="114"/>
      <c r="AE22" s="114"/>
      <c r="AF22" s="114"/>
      <c r="AG22" s="114"/>
      <c r="AH22" s="114"/>
      <c r="AI22" s="114">
        <f>SUM(tabAnexo02312172032[[#This Row],[IMSS]:[Otras Deducciones]])</f>
        <v>0</v>
      </c>
      <c r="AJ22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3" spans="1:36" s="94" customFormat="1" x14ac:dyDescent="0.25">
      <c r="A23" s="142">
        <v>3</v>
      </c>
      <c r="B23" s="110"/>
      <c r="C23" s="110"/>
      <c r="D23" s="110"/>
      <c r="E23" s="110"/>
      <c r="F23" s="110"/>
      <c r="G23" s="110"/>
      <c r="H23" s="110"/>
      <c r="I23" s="144"/>
      <c r="J23" s="144"/>
      <c r="K23" s="114"/>
      <c r="L23" s="114"/>
      <c r="M23" s="114"/>
      <c r="N23" s="114"/>
      <c r="O23" s="145">
        <f>SUM(tabAnexo02312172032[[#This Row],[Sueldo Percibido
Mensual/Quincenal ]:[Columna1]])</f>
        <v>0</v>
      </c>
      <c r="P23" s="145"/>
      <c r="Q23" s="145"/>
      <c r="R23" s="145"/>
      <c r="S23" s="145"/>
      <c r="T23" s="146">
        <f>SUM(tabAnexo02312172032[[#This Row],[Aguinaldo Exento]:[Columna2]])</f>
        <v>0</v>
      </c>
      <c r="U23" s="146"/>
      <c r="V23" s="146"/>
      <c r="W23" s="146"/>
      <c r="X23" s="146"/>
      <c r="Y23" s="146"/>
      <c r="Z23" s="146"/>
      <c r="AA23" s="114"/>
      <c r="AB23" s="114"/>
      <c r="AC23" s="114"/>
      <c r="AD23" s="114"/>
      <c r="AE23" s="114"/>
      <c r="AF23" s="114"/>
      <c r="AG23" s="114"/>
      <c r="AH23" s="114"/>
      <c r="AI23" s="114">
        <f>SUM(tabAnexo02312172032[[#This Row],[IMSS]:[Otras Deducciones]])</f>
        <v>0</v>
      </c>
      <c r="AJ23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4" spans="1:36" s="94" customFormat="1" x14ac:dyDescent="0.25">
      <c r="A24" s="144"/>
      <c r="B24" s="147" t="s">
        <v>269</v>
      </c>
      <c r="C24" s="147"/>
      <c r="D24" s="110"/>
      <c r="E24" s="110"/>
      <c r="F24" s="110"/>
      <c r="G24" s="110"/>
      <c r="H24" s="110"/>
      <c r="I24" s="144"/>
      <c r="J24" s="144"/>
      <c r="K24" s="148"/>
      <c r="L24" s="148"/>
      <c r="M24" s="148"/>
      <c r="N24" s="148"/>
      <c r="O24" s="145">
        <f>SUM(tabAnexo02312172032[[#This Row],[Sueldo Percibido
Mensual/Quincenal ]:[Columna1]])</f>
        <v>0</v>
      </c>
      <c r="P24" s="145"/>
      <c r="Q24" s="145"/>
      <c r="R24" s="145"/>
      <c r="S24" s="145"/>
      <c r="T24" s="146">
        <f>SUM(tabAnexo02312172032[[#This Row],[Aguinaldo Exento]:[Columna2]])</f>
        <v>0</v>
      </c>
      <c r="U24" s="146"/>
      <c r="V24" s="146"/>
      <c r="W24" s="146"/>
      <c r="X24" s="146"/>
      <c r="Y24" s="146"/>
      <c r="Z24" s="146"/>
      <c r="AA24" s="148"/>
      <c r="AB24" s="148"/>
      <c r="AC24" s="148"/>
      <c r="AD24" s="148"/>
      <c r="AE24" s="148"/>
      <c r="AF24" s="148"/>
      <c r="AG24" s="148"/>
      <c r="AH24" s="148"/>
      <c r="AI24" s="148">
        <f>SUM(tabAnexo02312172032[[#This Row],[IMSS]:[Otras Deducciones]])</f>
        <v>0</v>
      </c>
      <c r="AJ24" s="14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5" spans="1:36" s="94" customFormat="1" x14ac:dyDescent="0.25">
      <c r="A25" s="142">
        <v>1</v>
      </c>
      <c r="B25" s="110"/>
      <c r="C25" s="110"/>
      <c r="D25" s="110"/>
      <c r="E25" s="110"/>
      <c r="F25" s="110"/>
      <c r="G25" s="110"/>
      <c r="H25" s="110"/>
      <c r="I25" s="144"/>
      <c r="J25" s="144"/>
      <c r="K25" s="114"/>
      <c r="L25" s="114"/>
      <c r="M25" s="114"/>
      <c r="N25" s="114"/>
      <c r="O25" s="145">
        <f>SUM(tabAnexo02312172032[[#This Row],[Sueldo Percibido
Mensual/Quincenal ]:[Columna1]])</f>
        <v>0</v>
      </c>
      <c r="P25" s="145"/>
      <c r="Q25" s="145"/>
      <c r="R25" s="145"/>
      <c r="S25" s="145"/>
      <c r="T25" s="146">
        <f>SUM(tabAnexo02312172032[[#This Row],[Aguinaldo Exento]:[Columna2]])</f>
        <v>0</v>
      </c>
      <c r="U25" s="146"/>
      <c r="V25" s="146"/>
      <c r="W25" s="146"/>
      <c r="X25" s="146"/>
      <c r="Y25" s="146"/>
      <c r="Z25" s="146"/>
      <c r="AA25" s="114"/>
      <c r="AB25" s="114"/>
      <c r="AC25" s="114"/>
      <c r="AD25" s="114"/>
      <c r="AE25" s="114"/>
      <c r="AF25" s="114"/>
      <c r="AG25" s="114"/>
      <c r="AH25" s="114"/>
      <c r="AI25" s="114">
        <f>SUM(tabAnexo02312172032[[#This Row],[IMSS]:[Otras Deducciones]])</f>
        <v>0</v>
      </c>
      <c r="AJ25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6" spans="1:36" s="94" customFormat="1" x14ac:dyDescent="0.25">
      <c r="A26" s="144">
        <v>2</v>
      </c>
      <c r="B26" s="110"/>
      <c r="C26" s="110"/>
      <c r="D26" s="110"/>
      <c r="E26" s="110"/>
      <c r="F26" s="110"/>
      <c r="G26" s="110"/>
      <c r="H26" s="110"/>
      <c r="I26" s="144"/>
      <c r="J26" s="144"/>
      <c r="K26" s="114"/>
      <c r="L26" s="114"/>
      <c r="M26" s="114"/>
      <c r="N26" s="114"/>
      <c r="O26" s="145">
        <f>SUM(tabAnexo02312172032[[#This Row],[Sueldo Percibido
Mensual/Quincenal ]:[Columna1]])</f>
        <v>0</v>
      </c>
      <c r="P26" s="145"/>
      <c r="Q26" s="145"/>
      <c r="R26" s="145"/>
      <c r="S26" s="145"/>
      <c r="T26" s="146">
        <f>SUM(tabAnexo02312172032[[#This Row],[Aguinaldo Exento]:[Columna2]])</f>
        <v>0</v>
      </c>
      <c r="U26" s="146"/>
      <c r="V26" s="146"/>
      <c r="W26" s="146"/>
      <c r="X26" s="146"/>
      <c r="Y26" s="146"/>
      <c r="Z26" s="146"/>
      <c r="AA26" s="114"/>
      <c r="AB26" s="114"/>
      <c r="AC26" s="114"/>
      <c r="AD26" s="114"/>
      <c r="AE26" s="114"/>
      <c r="AF26" s="114"/>
      <c r="AG26" s="114"/>
      <c r="AH26" s="114"/>
      <c r="AI26" s="114">
        <f>SUM(tabAnexo02312172032[[#This Row],[IMSS]:[Otras Deducciones]])</f>
        <v>0</v>
      </c>
      <c r="AJ26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7" spans="1:36" s="94" customFormat="1" x14ac:dyDescent="0.25">
      <c r="A27" s="142">
        <v>3</v>
      </c>
      <c r="B27" s="110"/>
      <c r="C27" s="110"/>
      <c r="D27" s="110"/>
      <c r="E27" s="110"/>
      <c r="F27" s="110"/>
      <c r="G27" s="110"/>
      <c r="H27" s="110"/>
      <c r="I27" s="144"/>
      <c r="J27" s="144"/>
      <c r="K27" s="114"/>
      <c r="L27" s="114"/>
      <c r="M27" s="114"/>
      <c r="N27" s="114"/>
      <c r="O27" s="145">
        <f>SUM(tabAnexo02312172032[[#This Row],[Sueldo Percibido
Mensual/Quincenal ]:[Columna1]])</f>
        <v>0</v>
      </c>
      <c r="P27" s="145"/>
      <c r="Q27" s="145"/>
      <c r="R27" s="145"/>
      <c r="S27" s="145"/>
      <c r="T27" s="146">
        <f>SUM(tabAnexo02312172032[[#This Row],[Aguinaldo Exento]:[Columna2]])</f>
        <v>0</v>
      </c>
      <c r="U27" s="146"/>
      <c r="V27" s="146"/>
      <c r="W27" s="146"/>
      <c r="X27" s="146"/>
      <c r="Y27" s="146"/>
      <c r="Z27" s="146"/>
      <c r="AA27" s="114"/>
      <c r="AB27" s="114"/>
      <c r="AC27" s="114"/>
      <c r="AD27" s="114"/>
      <c r="AE27" s="114"/>
      <c r="AF27" s="114"/>
      <c r="AG27" s="114"/>
      <c r="AH27" s="114"/>
      <c r="AI27" s="114">
        <f>SUM(tabAnexo02312172032[[#This Row],[IMSS]:[Otras Deducciones]])</f>
        <v>0</v>
      </c>
      <c r="AJ27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8" spans="1:36" s="94" customFormat="1" x14ac:dyDescent="0.25">
      <c r="A28" s="144"/>
      <c r="B28" s="147" t="s">
        <v>270</v>
      </c>
      <c r="C28" s="147"/>
      <c r="D28" s="110"/>
      <c r="E28" s="110"/>
      <c r="F28" s="110"/>
      <c r="G28" s="110"/>
      <c r="H28" s="110"/>
      <c r="I28" s="144"/>
      <c r="J28" s="144"/>
      <c r="K28" s="148"/>
      <c r="L28" s="148"/>
      <c r="M28" s="148"/>
      <c r="N28" s="148"/>
      <c r="O28" s="145">
        <f>SUM(tabAnexo02312172032[[#This Row],[Sueldo Percibido
Mensual/Quincenal ]:[Columna1]])</f>
        <v>0</v>
      </c>
      <c r="P28" s="145"/>
      <c r="Q28" s="145"/>
      <c r="R28" s="145"/>
      <c r="S28" s="145"/>
      <c r="T28" s="146">
        <f>SUM(tabAnexo02312172032[[#This Row],[Aguinaldo Exento]:[Columna2]])</f>
        <v>0</v>
      </c>
      <c r="U28" s="146"/>
      <c r="V28" s="146"/>
      <c r="W28" s="146"/>
      <c r="X28" s="146"/>
      <c r="Y28" s="146"/>
      <c r="Z28" s="146"/>
      <c r="AA28" s="148"/>
      <c r="AB28" s="148"/>
      <c r="AC28" s="148"/>
      <c r="AD28" s="148"/>
      <c r="AE28" s="148"/>
      <c r="AF28" s="148"/>
      <c r="AG28" s="148"/>
      <c r="AH28" s="148"/>
      <c r="AI28" s="148">
        <f>SUM(tabAnexo02312172032[[#This Row],[IMSS]:[Otras Deducciones]])</f>
        <v>0</v>
      </c>
      <c r="AJ28" s="148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29" spans="1:36" s="94" customFormat="1" x14ac:dyDescent="0.25">
      <c r="A29" s="142">
        <v>1</v>
      </c>
      <c r="B29" s="110"/>
      <c r="C29" s="110"/>
      <c r="D29" s="110"/>
      <c r="E29" s="110"/>
      <c r="F29" s="110"/>
      <c r="G29" s="110"/>
      <c r="H29" s="110"/>
      <c r="I29" s="144"/>
      <c r="J29" s="144"/>
      <c r="K29" s="114"/>
      <c r="L29" s="114"/>
      <c r="M29" s="114"/>
      <c r="N29" s="114"/>
      <c r="O29" s="145">
        <f>SUM(tabAnexo02312172032[[#This Row],[Sueldo Percibido
Mensual/Quincenal ]:[Columna1]])</f>
        <v>0</v>
      </c>
      <c r="P29" s="145"/>
      <c r="Q29" s="145"/>
      <c r="R29" s="145"/>
      <c r="S29" s="145"/>
      <c r="T29" s="146">
        <f>SUM(tabAnexo02312172032[[#This Row],[Aguinaldo Exento]:[Columna2]])</f>
        <v>0</v>
      </c>
      <c r="U29" s="146"/>
      <c r="V29" s="146"/>
      <c r="W29" s="146"/>
      <c r="X29" s="146"/>
      <c r="Y29" s="146"/>
      <c r="Z29" s="146"/>
      <c r="AA29" s="114"/>
      <c r="AB29" s="114"/>
      <c r="AC29" s="114"/>
      <c r="AD29" s="114"/>
      <c r="AE29" s="114"/>
      <c r="AF29" s="114"/>
      <c r="AG29" s="114"/>
      <c r="AH29" s="114"/>
      <c r="AI29" s="114">
        <f>SUM(tabAnexo02312172032[[#This Row],[IMSS]:[Otras Deducciones]])</f>
        <v>0</v>
      </c>
      <c r="AJ29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0" spans="1:36" s="94" customFormat="1" x14ac:dyDescent="0.25">
      <c r="A30" s="144">
        <v>2</v>
      </c>
      <c r="B30" s="110"/>
      <c r="C30" s="110"/>
      <c r="D30" s="110"/>
      <c r="E30" s="110"/>
      <c r="F30" s="110"/>
      <c r="G30" s="110"/>
      <c r="H30" s="110"/>
      <c r="I30" s="144"/>
      <c r="J30" s="144"/>
      <c r="K30" s="114"/>
      <c r="L30" s="114"/>
      <c r="M30" s="114"/>
      <c r="N30" s="114"/>
      <c r="O30" s="145">
        <f>SUM(tabAnexo02312172032[[#This Row],[Sueldo Percibido
Mensual/Quincenal ]:[Columna1]])</f>
        <v>0</v>
      </c>
      <c r="P30" s="145"/>
      <c r="Q30" s="145"/>
      <c r="R30" s="145"/>
      <c r="S30" s="145"/>
      <c r="T30" s="146">
        <f>SUM(tabAnexo02312172032[[#This Row],[Aguinaldo Exento]:[Columna2]])</f>
        <v>0</v>
      </c>
      <c r="U30" s="146"/>
      <c r="V30" s="146"/>
      <c r="W30" s="146"/>
      <c r="X30" s="146"/>
      <c r="Y30" s="146"/>
      <c r="Z30" s="146"/>
      <c r="AA30" s="114"/>
      <c r="AB30" s="114"/>
      <c r="AC30" s="114"/>
      <c r="AD30" s="114"/>
      <c r="AE30" s="114"/>
      <c r="AF30" s="114"/>
      <c r="AG30" s="114"/>
      <c r="AH30" s="114"/>
      <c r="AI30" s="114">
        <f>SUM(tabAnexo02312172032[[#This Row],[IMSS]:[Otras Deducciones]])</f>
        <v>0</v>
      </c>
      <c r="AJ30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1" spans="1:36" s="94" customFormat="1" x14ac:dyDescent="0.25">
      <c r="A31" s="142">
        <v>3</v>
      </c>
      <c r="B31" s="110"/>
      <c r="C31" s="110"/>
      <c r="D31" s="110"/>
      <c r="E31" s="110"/>
      <c r="F31" s="110"/>
      <c r="G31" s="110"/>
      <c r="H31" s="110"/>
      <c r="I31" s="144"/>
      <c r="J31" s="144"/>
      <c r="K31" s="114"/>
      <c r="L31" s="114"/>
      <c r="M31" s="114"/>
      <c r="N31" s="114"/>
      <c r="O31" s="145">
        <f>SUM(tabAnexo02312172032[[#This Row],[Sueldo Percibido
Mensual/Quincenal ]:[Columna1]])</f>
        <v>0</v>
      </c>
      <c r="P31" s="145"/>
      <c r="Q31" s="145"/>
      <c r="R31" s="145"/>
      <c r="S31" s="145"/>
      <c r="T31" s="146">
        <f>SUM(tabAnexo02312172032[[#This Row],[Aguinaldo Exento]:[Columna2]])</f>
        <v>0</v>
      </c>
      <c r="U31" s="146"/>
      <c r="V31" s="146"/>
      <c r="W31" s="146"/>
      <c r="X31" s="146"/>
      <c r="Y31" s="146"/>
      <c r="Z31" s="146"/>
      <c r="AA31" s="114"/>
      <c r="AB31" s="114"/>
      <c r="AC31" s="114"/>
      <c r="AD31" s="114"/>
      <c r="AE31" s="114"/>
      <c r="AF31" s="114"/>
      <c r="AG31" s="114"/>
      <c r="AH31" s="114"/>
      <c r="AI31" s="114">
        <f>SUM(tabAnexo02312172032[[#This Row],[IMSS]:[Otras Deducciones]])</f>
        <v>0</v>
      </c>
      <c r="AJ31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2" spans="1:36" s="94" customFormat="1" x14ac:dyDescent="0.25">
      <c r="A32" s="144">
        <v>4</v>
      </c>
      <c r="B32" s="110"/>
      <c r="C32" s="110"/>
      <c r="D32" s="110"/>
      <c r="E32" s="110"/>
      <c r="F32" s="110"/>
      <c r="G32" s="110"/>
      <c r="H32" s="110"/>
      <c r="I32" s="144"/>
      <c r="J32" s="144"/>
      <c r="K32" s="114"/>
      <c r="L32" s="114"/>
      <c r="M32" s="114"/>
      <c r="N32" s="114"/>
      <c r="O32" s="145">
        <f>SUM(tabAnexo02312172032[[#This Row],[Sueldo Percibido
Mensual/Quincenal ]:[Columna1]])</f>
        <v>0</v>
      </c>
      <c r="P32" s="145"/>
      <c r="Q32" s="145"/>
      <c r="R32" s="145"/>
      <c r="S32" s="145"/>
      <c r="T32" s="146">
        <f>SUM(tabAnexo02312172032[[#This Row],[Aguinaldo Exento]:[Columna2]])</f>
        <v>0</v>
      </c>
      <c r="U32" s="146"/>
      <c r="V32" s="146"/>
      <c r="W32" s="146"/>
      <c r="X32" s="146"/>
      <c r="Y32" s="146"/>
      <c r="Z32" s="146"/>
      <c r="AA32" s="114"/>
      <c r="AB32" s="114"/>
      <c r="AC32" s="114"/>
      <c r="AD32" s="114"/>
      <c r="AE32" s="114"/>
      <c r="AF32" s="114"/>
      <c r="AG32" s="114"/>
      <c r="AH32" s="114"/>
      <c r="AI32" s="114">
        <f>SUM(tabAnexo02312172032[[#This Row],[IMSS]:[Otras Deducciones]])</f>
        <v>0</v>
      </c>
      <c r="AJ32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3" spans="1:36" s="94" customFormat="1" x14ac:dyDescent="0.25">
      <c r="A33" s="142">
        <v>5</v>
      </c>
      <c r="B33" s="110"/>
      <c r="C33" s="110"/>
      <c r="D33" s="110"/>
      <c r="E33" s="110"/>
      <c r="F33" s="110"/>
      <c r="G33" s="110"/>
      <c r="H33" s="110"/>
      <c r="I33" s="144"/>
      <c r="J33" s="144"/>
      <c r="K33" s="114"/>
      <c r="L33" s="114"/>
      <c r="M33" s="114"/>
      <c r="N33" s="114"/>
      <c r="O33" s="145">
        <f>SUM(tabAnexo02312172032[[#This Row],[Sueldo Percibido
Mensual/Quincenal ]:[Columna1]])</f>
        <v>0</v>
      </c>
      <c r="P33" s="145"/>
      <c r="Q33" s="145"/>
      <c r="R33" s="145"/>
      <c r="S33" s="145"/>
      <c r="T33" s="146">
        <f>SUM(tabAnexo02312172032[[#This Row],[Aguinaldo Exento]:[Columna2]])</f>
        <v>0</v>
      </c>
      <c r="U33" s="146"/>
      <c r="V33" s="146"/>
      <c r="W33" s="146"/>
      <c r="X33" s="146"/>
      <c r="Y33" s="146"/>
      <c r="Z33" s="146"/>
      <c r="AA33" s="114"/>
      <c r="AB33" s="114"/>
      <c r="AC33" s="114"/>
      <c r="AD33" s="114"/>
      <c r="AE33" s="114"/>
      <c r="AF33" s="114"/>
      <c r="AG33" s="114"/>
      <c r="AH33" s="114"/>
      <c r="AI33" s="114">
        <f>SUM(tabAnexo02312172032[[#This Row],[IMSS]:[Otras Deducciones]])</f>
        <v>0</v>
      </c>
      <c r="AJ33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4" spans="1:36" s="94" customFormat="1" x14ac:dyDescent="0.25">
      <c r="A34" s="144">
        <v>6</v>
      </c>
      <c r="B34" s="110"/>
      <c r="C34" s="110"/>
      <c r="D34" s="110"/>
      <c r="E34" s="110"/>
      <c r="F34" s="110"/>
      <c r="G34" s="110"/>
      <c r="H34" s="110"/>
      <c r="I34" s="144"/>
      <c r="J34" s="144"/>
      <c r="K34" s="114"/>
      <c r="L34" s="114"/>
      <c r="M34" s="114"/>
      <c r="N34" s="114"/>
      <c r="O34" s="145">
        <f>SUM(tabAnexo02312172032[[#This Row],[Sueldo Percibido
Mensual/Quincenal ]:[Columna1]])</f>
        <v>0</v>
      </c>
      <c r="P34" s="145"/>
      <c r="Q34" s="145"/>
      <c r="R34" s="145"/>
      <c r="S34" s="145"/>
      <c r="T34" s="146">
        <f>SUM(tabAnexo02312172032[[#This Row],[Aguinaldo Exento]:[Columna2]])</f>
        <v>0</v>
      </c>
      <c r="U34" s="146"/>
      <c r="V34" s="146"/>
      <c r="W34" s="146"/>
      <c r="X34" s="146"/>
      <c r="Y34" s="146"/>
      <c r="Z34" s="146"/>
      <c r="AA34" s="114"/>
      <c r="AB34" s="114"/>
      <c r="AC34" s="114"/>
      <c r="AD34" s="114"/>
      <c r="AE34" s="114"/>
      <c r="AF34" s="114"/>
      <c r="AG34" s="114"/>
      <c r="AH34" s="114"/>
      <c r="AI34" s="114">
        <f>SUM(tabAnexo02312172032[[#This Row],[IMSS]:[Otras Deducciones]])</f>
        <v>0</v>
      </c>
      <c r="AJ34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5" spans="1:36" s="94" customFormat="1" x14ac:dyDescent="0.25">
      <c r="A35" s="142">
        <v>7</v>
      </c>
      <c r="B35" s="110"/>
      <c r="C35" s="110"/>
      <c r="D35" s="110"/>
      <c r="E35" s="110"/>
      <c r="F35" s="110"/>
      <c r="G35" s="110"/>
      <c r="H35" s="110"/>
      <c r="I35" s="144"/>
      <c r="J35" s="144"/>
      <c r="K35" s="114"/>
      <c r="L35" s="114"/>
      <c r="M35" s="114"/>
      <c r="N35" s="114"/>
      <c r="O35" s="145">
        <f>SUM(tabAnexo02312172032[[#This Row],[Sueldo Percibido
Mensual/Quincenal ]:[Columna1]])</f>
        <v>0</v>
      </c>
      <c r="P35" s="145"/>
      <c r="Q35" s="145"/>
      <c r="R35" s="145"/>
      <c r="S35" s="145"/>
      <c r="T35" s="146">
        <f>SUM(tabAnexo02312172032[[#This Row],[Aguinaldo Exento]:[Columna2]])</f>
        <v>0</v>
      </c>
      <c r="U35" s="146"/>
      <c r="V35" s="146"/>
      <c r="W35" s="146"/>
      <c r="X35" s="146"/>
      <c r="Y35" s="146"/>
      <c r="Z35" s="146"/>
      <c r="AA35" s="114"/>
      <c r="AB35" s="114"/>
      <c r="AC35" s="114"/>
      <c r="AD35" s="114"/>
      <c r="AE35" s="114"/>
      <c r="AF35" s="114"/>
      <c r="AG35" s="114"/>
      <c r="AH35" s="114"/>
      <c r="AI35" s="114">
        <f>SUM(tabAnexo02312172032[[#This Row],[IMSS]:[Otras Deducciones]])</f>
        <v>0</v>
      </c>
      <c r="AJ35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6" spans="1:36" s="94" customFormat="1" x14ac:dyDescent="0.25">
      <c r="A36" s="144">
        <v>8</v>
      </c>
      <c r="B36" s="110"/>
      <c r="C36" s="110"/>
      <c r="D36" s="110"/>
      <c r="E36" s="110"/>
      <c r="F36" s="110"/>
      <c r="G36" s="110"/>
      <c r="H36" s="110"/>
      <c r="I36" s="144"/>
      <c r="J36" s="144"/>
      <c r="K36" s="114"/>
      <c r="L36" s="114"/>
      <c r="M36" s="114"/>
      <c r="N36" s="114"/>
      <c r="O36" s="145">
        <f>SUM(tabAnexo02312172032[[#This Row],[Sueldo Percibido
Mensual/Quincenal ]:[Columna1]])</f>
        <v>0</v>
      </c>
      <c r="P36" s="145"/>
      <c r="Q36" s="145"/>
      <c r="R36" s="145"/>
      <c r="S36" s="145"/>
      <c r="T36" s="146">
        <f>SUM(tabAnexo02312172032[[#This Row],[Aguinaldo Exento]:[Columna2]])</f>
        <v>0</v>
      </c>
      <c r="U36" s="146"/>
      <c r="V36" s="146"/>
      <c r="W36" s="146"/>
      <c r="X36" s="146"/>
      <c r="Y36" s="146"/>
      <c r="Z36" s="146"/>
      <c r="AA36" s="114"/>
      <c r="AB36" s="114"/>
      <c r="AC36" s="114"/>
      <c r="AD36" s="114"/>
      <c r="AE36" s="114"/>
      <c r="AF36" s="114"/>
      <c r="AG36" s="114"/>
      <c r="AH36" s="114"/>
      <c r="AI36" s="114">
        <f>SUM(tabAnexo02312172032[[#This Row],[IMSS]:[Otras Deducciones]])</f>
        <v>0</v>
      </c>
      <c r="AJ36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7" spans="1:36" s="94" customFormat="1" x14ac:dyDescent="0.25">
      <c r="A37" s="142">
        <v>9</v>
      </c>
      <c r="B37" s="110"/>
      <c r="C37" s="110"/>
      <c r="D37" s="110"/>
      <c r="E37" s="110"/>
      <c r="F37" s="110"/>
      <c r="G37" s="110"/>
      <c r="H37" s="110"/>
      <c r="I37" s="144"/>
      <c r="J37" s="144"/>
      <c r="K37" s="114"/>
      <c r="L37" s="114"/>
      <c r="M37" s="114"/>
      <c r="N37" s="114"/>
      <c r="O37" s="145">
        <f>SUM(tabAnexo02312172032[[#This Row],[Sueldo Percibido
Mensual/Quincenal ]:[Columna1]])</f>
        <v>0</v>
      </c>
      <c r="P37" s="145"/>
      <c r="Q37" s="145"/>
      <c r="R37" s="145"/>
      <c r="S37" s="145"/>
      <c r="T37" s="146">
        <f>SUM(tabAnexo02312172032[[#This Row],[Aguinaldo Exento]:[Columna2]])</f>
        <v>0</v>
      </c>
      <c r="U37" s="146"/>
      <c r="V37" s="146"/>
      <c r="W37" s="146"/>
      <c r="X37" s="146"/>
      <c r="Y37" s="146"/>
      <c r="Z37" s="146"/>
      <c r="AA37" s="114"/>
      <c r="AB37" s="114"/>
      <c r="AC37" s="114"/>
      <c r="AD37" s="114"/>
      <c r="AE37" s="114"/>
      <c r="AF37" s="114"/>
      <c r="AG37" s="114"/>
      <c r="AH37" s="114"/>
      <c r="AI37" s="114">
        <f>SUM(tabAnexo02312172032[[#This Row],[IMSS]:[Otras Deducciones]])</f>
        <v>0</v>
      </c>
      <c r="AJ37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8" spans="1:36" s="94" customFormat="1" x14ac:dyDescent="0.25">
      <c r="A38" s="144">
        <v>10</v>
      </c>
      <c r="B38" s="110"/>
      <c r="C38" s="110"/>
      <c r="D38" s="110"/>
      <c r="E38" s="110"/>
      <c r="F38" s="110"/>
      <c r="G38" s="110"/>
      <c r="H38" s="110"/>
      <c r="I38" s="144"/>
      <c r="J38" s="144"/>
      <c r="K38" s="114"/>
      <c r="L38" s="114"/>
      <c r="M38" s="114"/>
      <c r="N38" s="114"/>
      <c r="O38" s="145">
        <f>SUM(tabAnexo02312172032[[#This Row],[Sueldo Percibido
Mensual/Quincenal ]:[Columna1]])</f>
        <v>0</v>
      </c>
      <c r="P38" s="145"/>
      <c r="Q38" s="145"/>
      <c r="R38" s="145"/>
      <c r="S38" s="145"/>
      <c r="T38" s="146">
        <f>SUM(tabAnexo02312172032[[#This Row],[Aguinaldo Exento]:[Columna2]])</f>
        <v>0</v>
      </c>
      <c r="U38" s="146"/>
      <c r="V38" s="146"/>
      <c r="W38" s="146"/>
      <c r="X38" s="146"/>
      <c r="Y38" s="146"/>
      <c r="Z38" s="146"/>
      <c r="AA38" s="114"/>
      <c r="AB38" s="114"/>
      <c r="AC38" s="114"/>
      <c r="AD38" s="114"/>
      <c r="AE38" s="114"/>
      <c r="AF38" s="114"/>
      <c r="AG38" s="114"/>
      <c r="AH38" s="114"/>
      <c r="AI38" s="114">
        <f>SUM(tabAnexo02312172032[[#This Row],[IMSS]:[Otras Deducciones]])</f>
        <v>0</v>
      </c>
      <c r="AJ38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39" spans="1:36" s="94" customFormat="1" x14ac:dyDescent="0.25">
      <c r="A39" s="142">
        <v>11</v>
      </c>
      <c r="B39" s="110"/>
      <c r="C39" s="110"/>
      <c r="D39" s="110"/>
      <c r="E39" s="110"/>
      <c r="F39" s="110"/>
      <c r="G39" s="110"/>
      <c r="H39" s="110"/>
      <c r="I39" s="144"/>
      <c r="J39" s="144"/>
      <c r="K39" s="114"/>
      <c r="L39" s="114"/>
      <c r="M39" s="114"/>
      <c r="N39" s="114"/>
      <c r="O39" s="145">
        <f>SUM(tabAnexo02312172032[[#This Row],[Sueldo Percibido
Mensual/Quincenal ]:[Columna1]])</f>
        <v>0</v>
      </c>
      <c r="P39" s="145"/>
      <c r="Q39" s="145"/>
      <c r="R39" s="145"/>
      <c r="S39" s="145"/>
      <c r="T39" s="146">
        <f>SUM(tabAnexo02312172032[[#This Row],[Aguinaldo Exento]:[Columna2]])</f>
        <v>0</v>
      </c>
      <c r="U39" s="146"/>
      <c r="V39" s="146"/>
      <c r="W39" s="146"/>
      <c r="X39" s="146"/>
      <c r="Y39" s="146"/>
      <c r="Z39" s="146"/>
      <c r="AA39" s="114"/>
      <c r="AB39" s="114"/>
      <c r="AC39" s="114"/>
      <c r="AD39" s="114"/>
      <c r="AE39" s="114"/>
      <c r="AF39" s="114"/>
      <c r="AG39" s="114"/>
      <c r="AH39" s="114"/>
      <c r="AI39" s="114">
        <f>SUM(tabAnexo02312172032[[#This Row],[IMSS]:[Otras Deducciones]])</f>
        <v>0</v>
      </c>
      <c r="AJ39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0" spans="1:36" s="94" customFormat="1" x14ac:dyDescent="0.25">
      <c r="A40" s="144">
        <v>12</v>
      </c>
      <c r="B40" s="110"/>
      <c r="C40" s="110"/>
      <c r="D40" s="110"/>
      <c r="E40" s="110"/>
      <c r="F40" s="110"/>
      <c r="G40" s="110"/>
      <c r="H40" s="110"/>
      <c r="I40" s="144"/>
      <c r="J40" s="144"/>
      <c r="K40" s="114"/>
      <c r="L40" s="114"/>
      <c r="M40" s="114"/>
      <c r="N40" s="114"/>
      <c r="O40" s="145">
        <f>SUM(tabAnexo02312172032[[#This Row],[Sueldo Percibido
Mensual/Quincenal ]:[Columna1]])</f>
        <v>0</v>
      </c>
      <c r="P40" s="145"/>
      <c r="Q40" s="145"/>
      <c r="R40" s="145"/>
      <c r="S40" s="145"/>
      <c r="T40" s="146">
        <f>SUM(tabAnexo02312172032[[#This Row],[Aguinaldo Exento]:[Columna2]])</f>
        <v>0</v>
      </c>
      <c r="U40" s="146"/>
      <c r="V40" s="146"/>
      <c r="W40" s="146"/>
      <c r="X40" s="146"/>
      <c r="Y40" s="146"/>
      <c r="Z40" s="146"/>
      <c r="AA40" s="114"/>
      <c r="AB40" s="114"/>
      <c r="AC40" s="114"/>
      <c r="AD40" s="114"/>
      <c r="AE40" s="114"/>
      <c r="AF40" s="114"/>
      <c r="AG40" s="114"/>
      <c r="AH40" s="114"/>
      <c r="AI40" s="114">
        <f>SUM(tabAnexo02312172032[[#This Row],[IMSS]:[Otras Deducciones]])</f>
        <v>0</v>
      </c>
      <c r="AJ40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1" spans="1:36" s="94" customFormat="1" x14ac:dyDescent="0.25">
      <c r="A41" s="142">
        <v>13</v>
      </c>
      <c r="B41" s="110"/>
      <c r="C41" s="110"/>
      <c r="D41" s="110"/>
      <c r="E41" s="110"/>
      <c r="F41" s="110"/>
      <c r="G41" s="110"/>
      <c r="H41" s="110"/>
      <c r="I41" s="144"/>
      <c r="J41" s="144"/>
      <c r="K41" s="114"/>
      <c r="L41" s="114"/>
      <c r="M41" s="114"/>
      <c r="N41" s="114"/>
      <c r="O41" s="145">
        <f>SUM(tabAnexo02312172032[[#This Row],[Sueldo Percibido
Mensual/Quincenal ]:[Columna1]])</f>
        <v>0</v>
      </c>
      <c r="P41" s="145"/>
      <c r="Q41" s="145"/>
      <c r="R41" s="145"/>
      <c r="S41" s="145"/>
      <c r="T41" s="146">
        <f>SUM(tabAnexo02312172032[[#This Row],[Aguinaldo Exento]:[Columna2]])</f>
        <v>0</v>
      </c>
      <c r="U41" s="146"/>
      <c r="V41" s="146"/>
      <c r="W41" s="146"/>
      <c r="X41" s="146"/>
      <c r="Y41" s="146"/>
      <c r="Z41" s="146"/>
      <c r="AA41" s="114"/>
      <c r="AB41" s="114"/>
      <c r="AC41" s="114"/>
      <c r="AD41" s="114"/>
      <c r="AE41" s="114"/>
      <c r="AF41" s="114"/>
      <c r="AG41" s="114"/>
      <c r="AH41" s="114"/>
      <c r="AI41" s="114">
        <f>SUM(tabAnexo02312172032[[#This Row],[IMSS]:[Otras Deducciones]])</f>
        <v>0</v>
      </c>
      <c r="AJ41" s="114">
        <f>tabAnexo02312172032[[#This Row],[ Total Percepciones Gravadas]]+tabAnexo02312172032[[#This Row],[Subsidio para el Empleo]]-tabAnexo02312172032[[#This Row],[ISR Retenido]]-tabAnexo02312172032[[#This Row],[Total Deducciones]]</f>
        <v>0</v>
      </c>
    </row>
    <row r="42" spans="1:36" s="94" customFormat="1" x14ac:dyDescent="0.25">
      <c r="A42" s="116"/>
      <c r="D42" s="115"/>
      <c r="I42" s="173"/>
      <c r="J42" s="173"/>
      <c r="K42" s="149">
        <f>SUBTOTAL(109,tabAnexo02312172032[Sueldo Percibido
Mensual/Quincenal ])</f>
        <v>0</v>
      </c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</row>
    <row r="54" spans="1:4" x14ac:dyDescent="0.25">
      <c r="A54" s="26"/>
      <c r="B54" s="1" t="s">
        <v>17</v>
      </c>
      <c r="C54" s="1"/>
      <c r="D54" t="s">
        <v>16</v>
      </c>
    </row>
  </sheetData>
  <mergeCells count="15">
    <mergeCell ref="U15:Y15"/>
    <mergeCell ref="AA15:AI15"/>
    <mergeCell ref="C6:F6"/>
    <mergeCell ref="C7:F7"/>
    <mergeCell ref="A15:J15"/>
    <mergeCell ref="A7:B7"/>
    <mergeCell ref="B12:K12"/>
    <mergeCell ref="B13:K13"/>
    <mergeCell ref="K15:O15"/>
    <mergeCell ref="A6:B6"/>
    <mergeCell ref="C1:F1"/>
    <mergeCell ref="C2:F2"/>
    <mergeCell ref="C3:F3"/>
    <mergeCell ref="C4:F4"/>
    <mergeCell ref="P15:T15"/>
  </mergeCells>
  <printOptions horizontalCentered="1"/>
  <pageMargins left="0.51181102362204722" right="0.51181102362204722" top="0.74803149606299213" bottom="0.74803149606299213" header="0.31496062992125984" footer="0.31496062992125984"/>
  <pageSetup scale="26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7"/>
  <sheetViews>
    <sheetView zoomScaleNormal="100" workbookViewId="0">
      <pane ySplit="9" topLeftCell="A10" activePane="bottomLeft" state="frozen"/>
      <selection activeCell="B52" sqref="B52"/>
      <selection pane="bottomLeft" activeCell="A9" sqref="A9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4" width="13.85546875" customWidth="1"/>
    <col min="5" max="5" width="22.85546875" customWidth="1"/>
    <col min="6" max="6" width="13.5703125" customWidth="1"/>
    <col min="7" max="7" width="28.5703125" customWidth="1"/>
    <col min="8" max="8" width="21.85546875" customWidth="1"/>
    <col min="9" max="9" width="24.42578125" customWidth="1"/>
    <col min="10" max="10" width="13.85546875" customWidth="1"/>
  </cols>
  <sheetData>
    <row r="1" spans="1:10" s="94" customFormat="1" x14ac:dyDescent="0.25">
      <c r="A1" s="123" t="s">
        <v>11</v>
      </c>
      <c r="B1" s="124"/>
      <c r="C1" s="128"/>
      <c r="D1" s="128"/>
      <c r="E1" s="128"/>
      <c r="F1" s="128"/>
      <c r="G1" s="128"/>
      <c r="H1" s="110"/>
    </row>
    <row r="2" spans="1:10" s="94" customFormat="1" x14ac:dyDescent="0.25">
      <c r="A2" s="125" t="s">
        <v>12</v>
      </c>
      <c r="B2" s="126"/>
      <c r="C2" s="129"/>
      <c r="D2" s="129"/>
      <c r="E2" s="129"/>
      <c r="F2" s="129"/>
      <c r="G2" s="129"/>
      <c r="H2" s="110"/>
    </row>
    <row r="3" spans="1:10" s="94" customFormat="1" x14ac:dyDescent="0.25">
      <c r="A3" s="125" t="s">
        <v>296</v>
      </c>
      <c r="B3" s="126"/>
      <c r="C3" s="129"/>
      <c r="D3" s="129"/>
      <c r="E3" s="129"/>
      <c r="F3" s="129"/>
      <c r="G3" s="129"/>
      <c r="H3" s="110"/>
    </row>
    <row r="4" spans="1:10" s="94" customFormat="1" x14ac:dyDescent="0.25">
      <c r="A4" s="125" t="s">
        <v>158</v>
      </c>
      <c r="B4" s="126"/>
      <c r="C4" s="129"/>
      <c r="D4" s="129"/>
      <c r="E4" s="129"/>
      <c r="F4" s="129"/>
      <c r="G4" s="129"/>
      <c r="H4" s="110"/>
    </row>
    <row r="5" spans="1:10" s="94" customFormat="1" x14ac:dyDescent="0.25">
      <c r="A5" s="125" t="s">
        <v>148</v>
      </c>
      <c r="B5" s="126"/>
      <c r="C5" s="127" t="s">
        <v>461</v>
      </c>
      <c r="D5" s="127"/>
      <c r="E5" s="126"/>
      <c r="F5" s="126"/>
      <c r="G5" s="126"/>
    </row>
    <row r="6" spans="1:10" x14ac:dyDescent="0.25">
      <c r="A6" s="253" t="s">
        <v>292</v>
      </c>
      <c r="B6" s="253"/>
      <c r="C6" s="253"/>
      <c r="D6" s="253"/>
      <c r="E6" s="253"/>
      <c r="F6" s="253"/>
      <c r="G6" s="253"/>
      <c r="H6" s="253"/>
      <c r="I6" s="253"/>
      <c r="J6" s="253"/>
    </row>
    <row r="7" spans="1:10" x14ac:dyDescent="0.25">
      <c r="A7" s="254" t="s">
        <v>289</v>
      </c>
      <c r="B7" s="254"/>
      <c r="C7" s="254"/>
      <c r="D7" s="254"/>
      <c r="E7" s="254"/>
      <c r="F7" s="254"/>
      <c r="G7" s="254"/>
      <c r="H7" s="254"/>
      <c r="I7" s="254"/>
      <c r="J7" s="254"/>
    </row>
    <row r="8" spans="1:10" x14ac:dyDescent="0.25">
      <c r="A8" s="258" t="s">
        <v>5</v>
      </c>
      <c r="B8" s="259"/>
      <c r="C8" s="259"/>
      <c r="D8" s="259"/>
      <c r="E8" s="259"/>
      <c r="F8" s="259"/>
      <c r="G8" s="260"/>
      <c r="H8" s="250" t="s">
        <v>2</v>
      </c>
      <c r="I8" s="251"/>
      <c r="J8" s="252"/>
    </row>
    <row r="9" spans="1:10" s="109" customFormat="1" ht="36.75" customHeight="1" x14ac:dyDescent="0.25">
      <c r="A9" s="104" t="s">
        <v>180</v>
      </c>
      <c r="B9" s="104" t="s">
        <v>181</v>
      </c>
      <c r="C9" s="118" t="s">
        <v>19</v>
      </c>
      <c r="D9" s="104" t="s">
        <v>290</v>
      </c>
      <c r="E9" s="104" t="s">
        <v>43</v>
      </c>
      <c r="F9" s="105" t="s">
        <v>463</v>
      </c>
      <c r="G9" s="104" t="s">
        <v>293</v>
      </c>
      <c r="H9" s="104" t="s">
        <v>291</v>
      </c>
      <c r="I9" s="106" t="s">
        <v>295</v>
      </c>
      <c r="J9" s="118" t="s">
        <v>294</v>
      </c>
    </row>
    <row r="10" spans="1:10" s="94" customFormat="1" x14ac:dyDescent="0.25">
      <c r="A10" s="112"/>
      <c r="B10" s="112"/>
      <c r="C10" s="113"/>
      <c r="D10" s="112"/>
      <c r="E10" s="112"/>
      <c r="F10" s="114"/>
      <c r="G10" s="112"/>
      <c r="H10" s="112"/>
      <c r="I10" s="110"/>
      <c r="J10" s="113"/>
    </row>
    <row r="11" spans="1:10" s="94" customFormat="1" x14ac:dyDescent="0.25">
      <c r="A11" s="112"/>
      <c r="B11" s="112"/>
      <c r="C11" s="113"/>
      <c r="D11" s="112"/>
      <c r="E11" s="112"/>
      <c r="F11" s="114"/>
      <c r="G11" s="112"/>
      <c r="H11" s="112"/>
      <c r="I11" s="110"/>
      <c r="J11" s="113"/>
    </row>
    <row r="12" spans="1:10" s="94" customFormat="1" x14ac:dyDescent="0.25">
      <c r="A12" s="112"/>
      <c r="B12" s="112"/>
      <c r="C12" s="113"/>
      <c r="D12" s="112"/>
      <c r="E12" s="112"/>
      <c r="F12" s="114"/>
      <c r="G12" s="112"/>
      <c r="H12" s="112"/>
      <c r="I12" s="110"/>
      <c r="J12" s="113"/>
    </row>
    <row r="13" spans="1:10" s="94" customFormat="1" x14ac:dyDescent="0.25">
      <c r="A13" s="112"/>
      <c r="B13" s="112"/>
      <c r="C13" s="113"/>
      <c r="D13" s="112"/>
      <c r="E13" s="112"/>
      <c r="F13" s="114"/>
      <c r="G13" s="112"/>
      <c r="H13" s="112"/>
      <c r="I13" s="110"/>
      <c r="J13" s="113"/>
    </row>
    <row r="14" spans="1:10" s="94" customFormat="1" x14ac:dyDescent="0.25">
      <c r="A14" s="112"/>
      <c r="B14" s="112"/>
      <c r="C14" s="113"/>
      <c r="D14" s="112"/>
      <c r="E14" s="112"/>
      <c r="F14" s="114"/>
      <c r="G14" s="112"/>
      <c r="H14" s="112"/>
      <c r="I14" s="110"/>
      <c r="J14" s="113"/>
    </row>
    <row r="15" spans="1:10" s="94" customFormat="1" x14ac:dyDescent="0.25">
      <c r="A15" s="112"/>
      <c r="B15" s="112"/>
      <c r="C15" s="113"/>
      <c r="D15" s="112"/>
      <c r="E15" s="112"/>
      <c r="F15" s="114"/>
      <c r="G15" s="112"/>
      <c r="H15" s="112"/>
      <c r="I15" s="110"/>
      <c r="J15" s="113"/>
    </row>
    <row r="16" spans="1:10" s="94" customFormat="1" x14ac:dyDescent="0.25">
      <c r="A16" s="112"/>
      <c r="B16" s="112"/>
      <c r="C16" s="113"/>
      <c r="D16" s="112"/>
      <c r="E16" s="112"/>
      <c r="F16" s="114"/>
      <c r="G16" s="112"/>
      <c r="H16" s="112"/>
      <c r="I16" s="110"/>
      <c r="J16" s="113"/>
    </row>
    <row r="17" spans="1:10" s="94" customFormat="1" x14ac:dyDescent="0.25">
      <c r="A17" s="112"/>
      <c r="B17" s="112"/>
      <c r="C17" s="113"/>
      <c r="D17" s="112"/>
      <c r="E17" s="112"/>
      <c r="F17" s="114"/>
      <c r="G17" s="112"/>
      <c r="H17" s="112"/>
      <c r="I17" s="110"/>
      <c r="J17" s="113"/>
    </row>
    <row r="18" spans="1:10" s="94" customFormat="1" x14ac:dyDescent="0.25">
      <c r="A18" s="112"/>
      <c r="B18" s="112"/>
      <c r="C18" s="113"/>
      <c r="D18" s="112"/>
      <c r="E18" s="112"/>
      <c r="F18" s="114"/>
      <c r="G18" s="112"/>
      <c r="H18" s="112"/>
      <c r="I18" s="110"/>
      <c r="J18" s="113"/>
    </row>
    <row r="19" spans="1:10" s="94" customFormat="1" x14ac:dyDescent="0.25">
      <c r="A19" s="112"/>
      <c r="B19" s="112"/>
      <c r="C19" s="113"/>
      <c r="D19" s="112"/>
      <c r="E19" s="112"/>
      <c r="F19" s="114"/>
      <c r="G19" s="112"/>
      <c r="H19" s="112"/>
      <c r="I19" s="110"/>
      <c r="J19" s="113"/>
    </row>
    <row r="20" spans="1:10" s="94" customFormat="1" x14ac:dyDescent="0.25">
      <c r="A20" s="112"/>
      <c r="B20" s="112"/>
      <c r="C20" s="113"/>
      <c r="D20" s="112"/>
      <c r="E20" s="112"/>
      <c r="F20" s="114"/>
      <c r="G20" s="112"/>
      <c r="H20" s="112"/>
      <c r="I20" s="110"/>
      <c r="J20" s="113"/>
    </row>
    <row r="21" spans="1:10" s="94" customFormat="1" x14ac:dyDescent="0.25">
      <c r="A21" s="112"/>
      <c r="B21" s="112"/>
      <c r="C21" s="113"/>
      <c r="D21" s="112"/>
      <c r="E21" s="112"/>
      <c r="F21" s="114"/>
      <c r="G21" s="112"/>
      <c r="H21" s="112"/>
      <c r="I21" s="110"/>
      <c r="J21" s="113"/>
    </row>
    <row r="22" spans="1:10" s="94" customFormat="1" x14ac:dyDescent="0.25">
      <c r="A22" s="112"/>
      <c r="B22" s="112"/>
      <c r="C22" s="113"/>
      <c r="D22" s="112"/>
      <c r="E22" s="112"/>
      <c r="F22" s="114"/>
      <c r="G22" s="112"/>
      <c r="H22" s="112"/>
      <c r="I22" s="110"/>
      <c r="J22" s="113"/>
    </row>
    <row r="23" spans="1:10" s="94" customFormat="1" x14ac:dyDescent="0.25">
      <c r="A23" s="112"/>
      <c r="B23" s="112"/>
      <c r="C23" s="113"/>
      <c r="D23" s="112"/>
      <c r="E23" s="112"/>
      <c r="F23" s="114"/>
      <c r="G23" s="112"/>
      <c r="H23" s="112"/>
      <c r="I23" s="110"/>
      <c r="J23" s="113"/>
    </row>
    <row r="24" spans="1:10" s="94" customFormat="1" x14ac:dyDescent="0.25">
      <c r="A24" s="112"/>
      <c r="B24" s="112"/>
      <c r="C24" s="113"/>
      <c r="D24" s="112"/>
      <c r="E24" s="112"/>
      <c r="F24" s="114"/>
      <c r="G24" s="112"/>
      <c r="H24" s="112"/>
      <c r="I24" s="110"/>
      <c r="J24" s="113"/>
    </row>
    <row r="25" spans="1:10" s="94" customFormat="1" x14ac:dyDescent="0.25">
      <c r="A25" s="112"/>
      <c r="B25" s="112"/>
      <c r="C25" s="113"/>
      <c r="D25" s="112"/>
      <c r="E25" s="112"/>
      <c r="F25" s="114"/>
      <c r="G25" s="112"/>
      <c r="H25" s="112"/>
      <c r="I25" s="110"/>
      <c r="J25" s="113"/>
    </row>
    <row r="26" spans="1:10" s="94" customFormat="1" x14ac:dyDescent="0.25">
      <c r="A26" s="112"/>
      <c r="B26" s="112"/>
      <c r="C26" s="113"/>
      <c r="D26" s="112"/>
      <c r="E26" s="112"/>
      <c r="F26" s="114"/>
      <c r="G26" s="112"/>
      <c r="H26" s="112"/>
      <c r="I26" s="110"/>
      <c r="J26" s="113"/>
    </row>
    <row r="27" spans="1:10" s="94" customFormat="1" x14ac:dyDescent="0.25">
      <c r="A27" s="112"/>
      <c r="B27" s="112"/>
      <c r="C27" s="113"/>
      <c r="D27" s="112"/>
      <c r="E27" s="112"/>
      <c r="F27" s="114"/>
      <c r="G27" s="112"/>
      <c r="H27" s="112"/>
      <c r="I27" s="110"/>
      <c r="J27" s="113"/>
    </row>
    <row r="28" spans="1:10" s="94" customFormat="1" x14ac:dyDescent="0.25">
      <c r="A28" s="112"/>
      <c r="B28" s="112"/>
      <c r="C28" s="113"/>
      <c r="D28" s="112"/>
      <c r="E28" s="112"/>
      <c r="F28" s="114"/>
      <c r="G28" s="112"/>
      <c r="H28" s="112"/>
      <c r="I28" s="110"/>
      <c r="J28" s="113"/>
    </row>
    <row r="29" spans="1:10" s="94" customFormat="1" x14ac:dyDescent="0.25">
      <c r="A29" s="112"/>
      <c r="B29" s="112"/>
      <c r="C29" s="113"/>
      <c r="D29" s="112"/>
      <c r="E29" s="112"/>
      <c r="F29" s="114"/>
      <c r="G29" s="112"/>
      <c r="H29" s="112"/>
      <c r="I29" s="110"/>
      <c r="J29" s="113"/>
    </row>
    <row r="30" spans="1:10" s="94" customFormat="1" x14ac:dyDescent="0.25">
      <c r="A30" s="112"/>
      <c r="B30" s="112"/>
      <c r="C30" s="113"/>
      <c r="D30" s="112"/>
      <c r="E30" s="112"/>
      <c r="F30" s="114"/>
      <c r="G30" s="112"/>
      <c r="H30" s="112"/>
      <c r="I30" s="110"/>
      <c r="J30" s="113"/>
    </row>
    <row r="31" spans="1:10" s="94" customFormat="1" x14ac:dyDescent="0.25">
      <c r="A31" s="112"/>
      <c r="B31" s="112"/>
      <c r="C31" s="113"/>
      <c r="D31" s="112"/>
      <c r="E31" s="112"/>
      <c r="F31" s="114"/>
      <c r="G31" s="112"/>
      <c r="H31" s="112"/>
      <c r="I31" s="110"/>
      <c r="J31" s="113"/>
    </row>
    <row r="32" spans="1:10" s="94" customFormat="1" x14ac:dyDescent="0.25">
      <c r="A32" s="138">
        <f>SUBTOTAL(103,tabAnexo012[Número de cuenta contable])</f>
        <v>0</v>
      </c>
      <c r="C32" s="119"/>
      <c r="D32" s="121"/>
      <c r="E32" s="121"/>
      <c r="F32" s="122">
        <f>SUBTOTAL(109,tabAnexo012[Saldo al 31/12/2024])</f>
        <v>0</v>
      </c>
      <c r="J32" s="119"/>
    </row>
    <row r="45" spans="1:11" ht="15" customHeight="1" x14ac:dyDescent="0.25">
      <c r="A45" s="1" t="s">
        <v>17</v>
      </c>
      <c r="B45" s="255" t="s">
        <v>308</v>
      </c>
      <c r="C45" s="255"/>
      <c r="D45" s="255"/>
      <c r="E45" s="255"/>
      <c r="F45" s="255"/>
      <c r="G45" s="255"/>
      <c r="H45" s="255"/>
      <c r="I45" s="255"/>
      <c r="J45" s="255"/>
      <c r="K45" s="17"/>
    </row>
    <row r="46" spans="1:11" ht="28.5" customHeight="1" x14ac:dyDescent="0.25">
      <c r="B46" s="255"/>
      <c r="C46" s="255"/>
      <c r="D46" s="255"/>
      <c r="E46" s="255"/>
      <c r="F46" s="255"/>
      <c r="G46" s="255"/>
      <c r="H46" s="255"/>
      <c r="I46" s="255"/>
      <c r="J46" s="255"/>
      <c r="K46" s="17"/>
    </row>
    <row r="47" spans="1:11" x14ac:dyDescent="0.25">
      <c r="B47" t="s">
        <v>16</v>
      </c>
    </row>
  </sheetData>
  <mergeCells count="5">
    <mergeCell ref="A7:J7"/>
    <mergeCell ref="B45:J46"/>
    <mergeCell ref="A8:G8"/>
    <mergeCell ref="H8:J8"/>
    <mergeCell ref="A6:J6"/>
  </mergeCells>
  <printOptions horizontalCentered="1"/>
  <pageMargins left="0.51181102362204722" right="0.51181102362204722" top="0.74803149606299213" bottom="0.74803149606299213" header="0.31496062992125984" footer="0.31496062992125984"/>
  <pageSetup scale="67" fitToHeight="0" orientation="landscape" horizontalDpi="1200" verticalDpi="1200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BN41"/>
  <sheetViews>
    <sheetView zoomScale="73" zoomScaleNormal="73" workbookViewId="0">
      <selection activeCell="F15" sqref="F15"/>
    </sheetView>
  </sheetViews>
  <sheetFormatPr baseColWidth="10" defaultColWidth="9.140625" defaultRowHeight="15" x14ac:dyDescent="0.25"/>
  <cols>
    <col min="1" max="1" width="8.5703125" style="17" customWidth="1"/>
    <col min="2" max="2" width="21" style="17" customWidth="1"/>
    <col min="3" max="3" width="19.140625" style="17" customWidth="1"/>
    <col min="4" max="4" width="31.140625" style="17" bestFit="1" customWidth="1"/>
    <col min="5" max="5" width="28.85546875" style="17" bestFit="1" customWidth="1"/>
    <col min="6" max="6" width="53" style="17" bestFit="1" customWidth="1"/>
    <col min="7" max="7" width="39.140625" style="17" bestFit="1" customWidth="1"/>
    <col min="188" max="188" width="26.28515625" customWidth="1"/>
    <col min="189" max="189" width="46.28515625" customWidth="1"/>
    <col min="190" max="190" width="42.42578125" customWidth="1"/>
    <col min="191" max="191" width="45.140625" customWidth="1"/>
    <col min="192" max="192" width="48.5703125" customWidth="1"/>
    <col min="193" max="193" width="24.85546875" customWidth="1"/>
    <col min="194" max="194" width="39.28515625" customWidth="1"/>
    <col min="195" max="195" width="37.5703125" customWidth="1"/>
    <col min="196" max="196" width="104.7109375" customWidth="1"/>
    <col min="197" max="197" width="35" customWidth="1"/>
    <col min="198" max="198" width="16.140625" customWidth="1"/>
    <col min="199" max="199" width="18.140625" customWidth="1"/>
    <col min="200" max="200" width="16.42578125" customWidth="1"/>
    <col min="201" max="201" width="55.140625" customWidth="1"/>
    <col min="202" max="202" width="42.140625" customWidth="1"/>
    <col min="203" max="203" width="54.42578125" customWidth="1"/>
    <col min="204" max="204" width="41.42578125" customWidth="1"/>
    <col min="205" max="205" width="88" customWidth="1"/>
    <col min="206" max="206" width="53" customWidth="1"/>
    <col min="207" max="207" width="62.5703125" customWidth="1"/>
    <col min="208" max="208" width="80.140625" customWidth="1"/>
    <col min="209" max="209" width="68.5703125" customWidth="1"/>
    <col min="210" max="210" width="61" customWidth="1"/>
    <col min="211" max="211" width="65.140625" customWidth="1"/>
    <col min="212" max="212" width="60.42578125" customWidth="1"/>
    <col min="213" max="213" width="60.140625" customWidth="1"/>
    <col min="214" max="214" width="63.5703125" customWidth="1"/>
    <col min="215" max="215" width="73" customWidth="1"/>
    <col min="216" max="216" width="78.140625" customWidth="1"/>
    <col min="217" max="217" width="41.28515625" customWidth="1"/>
    <col min="218" max="218" width="163.140625" customWidth="1"/>
    <col min="219" max="219" width="62.5703125" customWidth="1"/>
    <col min="220" max="220" width="20.42578125" customWidth="1"/>
    <col min="221" max="221" width="23.28515625" customWidth="1"/>
    <col min="222" max="222" width="255" customWidth="1"/>
    <col min="444" max="444" width="26.28515625" customWidth="1"/>
    <col min="445" max="445" width="46.28515625" customWidth="1"/>
    <col min="446" max="446" width="42.42578125" customWidth="1"/>
    <col min="447" max="447" width="45.140625" customWidth="1"/>
    <col min="448" max="448" width="48.5703125" customWidth="1"/>
    <col min="449" max="449" width="24.85546875" customWidth="1"/>
    <col min="450" max="450" width="39.28515625" customWidth="1"/>
    <col min="451" max="451" width="37.5703125" customWidth="1"/>
    <col min="452" max="452" width="104.7109375" customWidth="1"/>
    <col min="453" max="453" width="35" customWidth="1"/>
    <col min="454" max="454" width="16.140625" customWidth="1"/>
    <col min="455" max="455" width="18.140625" customWidth="1"/>
    <col min="456" max="456" width="16.42578125" customWidth="1"/>
    <col min="457" max="457" width="55.140625" customWidth="1"/>
    <col min="458" max="458" width="42.140625" customWidth="1"/>
    <col min="459" max="459" width="54.42578125" customWidth="1"/>
    <col min="460" max="460" width="41.42578125" customWidth="1"/>
    <col min="461" max="461" width="88" customWidth="1"/>
    <col min="462" max="462" width="53" customWidth="1"/>
    <col min="463" max="463" width="62.5703125" customWidth="1"/>
    <col min="464" max="464" width="80.140625" customWidth="1"/>
    <col min="465" max="465" width="68.5703125" customWidth="1"/>
    <col min="466" max="466" width="61" customWidth="1"/>
    <col min="467" max="467" width="65.140625" customWidth="1"/>
    <col min="468" max="468" width="60.42578125" customWidth="1"/>
    <col min="469" max="469" width="60.140625" customWidth="1"/>
    <col min="470" max="470" width="63.5703125" customWidth="1"/>
    <col min="471" max="471" width="73" customWidth="1"/>
    <col min="472" max="472" width="78.140625" customWidth="1"/>
    <col min="473" max="473" width="41.28515625" customWidth="1"/>
    <col min="474" max="474" width="163.140625" customWidth="1"/>
    <col min="475" max="475" width="62.5703125" customWidth="1"/>
    <col min="476" max="476" width="20.42578125" customWidth="1"/>
    <col min="477" max="477" width="23.28515625" customWidth="1"/>
    <col min="478" max="478" width="255" customWidth="1"/>
    <col min="700" max="700" width="26.28515625" customWidth="1"/>
    <col min="701" max="701" width="46.28515625" customWidth="1"/>
    <col min="702" max="702" width="42.42578125" customWidth="1"/>
    <col min="703" max="703" width="45.140625" customWidth="1"/>
    <col min="704" max="704" width="48.5703125" customWidth="1"/>
    <col min="705" max="705" width="24.85546875" customWidth="1"/>
    <col min="706" max="706" width="39.28515625" customWidth="1"/>
    <col min="707" max="707" width="37.5703125" customWidth="1"/>
    <col min="708" max="708" width="104.7109375" customWidth="1"/>
    <col min="709" max="709" width="35" customWidth="1"/>
    <col min="710" max="710" width="16.140625" customWidth="1"/>
    <col min="711" max="711" width="18.140625" customWidth="1"/>
    <col min="712" max="712" width="16.42578125" customWidth="1"/>
    <col min="713" max="713" width="55.140625" customWidth="1"/>
    <col min="714" max="714" width="42.140625" customWidth="1"/>
    <col min="715" max="715" width="54.42578125" customWidth="1"/>
    <col min="716" max="716" width="41.42578125" customWidth="1"/>
    <col min="717" max="717" width="88" customWidth="1"/>
    <col min="718" max="718" width="53" customWidth="1"/>
    <col min="719" max="719" width="62.5703125" customWidth="1"/>
    <col min="720" max="720" width="80.140625" customWidth="1"/>
    <col min="721" max="721" width="68.5703125" customWidth="1"/>
    <col min="722" max="722" width="61" customWidth="1"/>
    <col min="723" max="723" width="65.140625" customWidth="1"/>
    <col min="724" max="724" width="60.42578125" customWidth="1"/>
    <col min="725" max="725" width="60.140625" customWidth="1"/>
    <col min="726" max="726" width="63.5703125" customWidth="1"/>
    <col min="727" max="727" width="73" customWidth="1"/>
    <col min="728" max="728" width="78.140625" customWidth="1"/>
    <col min="729" max="729" width="41.28515625" customWidth="1"/>
    <col min="730" max="730" width="163.140625" customWidth="1"/>
    <col min="731" max="731" width="62.5703125" customWidth="1"/>
    <col min="732" max="732" width="20.42578125" customWidth="1"/>
    <col min="733" max="733" width="23.28515625" customWidth="1"/>
    <col min="734" max="734" width="255" customWidth="1"/>
    <col min="956" max="956" width="26.28515625" customWidth="1"/>
    <col min="957" max="957" width="46.28515625" customWidth="1"/>
    <col min="958" max="958" width="42.42578125" customWidth="1"/>
    <col min="959" max="959" width="45.140625" customWidth="1"/>
    <col min="960" max="960" width="48.5703125" customWidth="1"/>
    <col min="961" max="961" width="24.85546875" customWidth="1"/>
    <col min="962" max="962" width="39.28515625" customWidth="1"/>
    <col min="963" max="963" width="37.5703125" customWidth="1"/>
    <col min="964" max="964" width="104.7109375" customWidth="1"/>
    <col min="965" max="965" width="35" customWidth="1"/>
    <col min="966" max="966" width="16.140625" customWidth="1"/>
    <col min="967" max="967" width="18.140625" customWidth="1"/>
    <col min="968" max="968" width="16.42578125" customWidth="1"/>
    <col min="969" max="969" width="55.140625" customWidth="1"/>
    <col min="970" max="970" width="42.140625" customWidth="1"/>
    <col min="971" max="971" width="54.42578125" customWidth="1"/>
    <col min="972" max="972" width="41.42578125" customWidth="1"/>
    <col min="973" max="973" width="88" customWidth="1"/>
    <col min="974" max="974" width="53" customWidth="1"/>
    <col min="975" max="975" width="62.5703125" customWidth="1"/>
    <col min="976" max="976" width="80.140625" customWidth="1"/>
    <col min="977" max="977" width="68.5703125" customWidth="1"/>
    <col min="978" max="978" width="61" customWidth="1"/>
    <col min="979" max="979" width="65.140625" customWidth="1"/>
    <col min="980" max="980" width="60.42578125" customWidth="1"/>
    <col min="981" max="981" width="60.140625" customWidth="1"/>
    <col min="982" max="982" width="63.5703125" customWidth="1"/>
    <col min="983" max="983" width="73" customWidth="1"/>
    <col min="984" max="984" width="78.140625" customWidth="1"/>
    <col min="985" max="985" width="41.28515625" customWidth="1"/>
    <col min="986" max="986" width="163.140625" customWidth="1"/>
    <col min="987" max="987" width="62.5703125" customWidth="1"/>
    <col min="988" max="988" width="20.42578125" customWidth="1"/>
    <col min="989" max="989" width="23.28515625" customWidth="1"/>
    <col min="990" max="990" width="255" customWidth="1"/>
    <col min="1212" max="1212" width="26.28515625" customWidth="1"/>
    <col min="1213" max="1213" width="46.28515625" customWidth="1"/>
    <col min="1214" max="1214" width="42.42578125" customWidth="1"/>
    <col min="1215" max="1215" width="45.140625" customWidth="1"/>
    <col min="1216" max="1216" width="48.5703125" customWidth="1"/>
    <col min="1217" max="1217" width="24.85546875" customWidth="1"/>
    <col min="1218" max="1218" width="39.28515625" customWidth="1"/>
    <col min="1219" max="1219" width="37.5703125" customWidth="1"/>
    <col min="1220" max="1220" width="104.7109375" customWidth="1"/>
    <col min="1221" max="1221" width="35" customWidth="1"/>
    <col min="1222" max="1222" width="16.140625" customWidth="1"/>
    <col min="1223" max="1223" width="18.140625" customWidth="1"/>
    <col min="1224" max="1224" width="16.42578125" customWidth="1"/>
    <col min="1225" max="1225" width="55.140625" customWidth="1"/>
    <col min="1226" max="1226" width="42.140625" customWidth="1"/>
    <col min="1227" max="1227" width="54.42578125" customWidth="1"/>
    <col min="1228" max="1228" width="41.42578125" customWidth="1"/>
    <col min="1229" max="1229" width="88" customWidth="1"/>
    <col min="1230" max="1230" width="53" customWidth="1"/>
    <col min="1231" max="1231" width="62.5703125" customWidth="1"/>
    <col min="1232" max="1232" width="80.140625" customWidth="1"/>
    <col min="1233" max="1233" width="68.5703125" customWidth="1"/>
    <col min="1234" max="1234" width="61" customWidth="1"/>
    <col min="1235" max="1235" width="65.140625" customWidth="1"/>
    <col min="1236" max="1236" width="60.42578125" customWidth="1"/>
    <col min="1237" max="1237" width="60.140625" customWidth="1"/>
    <col min="1238" max="1238" width="63.5703125" customWidth="1"/>
    <col min="1239" max="1239" width="73" customWidth="1"/>
    <col min="1240" max="1240" width="78.140625" customWidth="1"/>
    <col min="1241" max="1241" width="41.28515625" customWidth="1"/>
    <col min="1242" max="1242" width="163.140625" customWidth="1"/>
    <col min="1243" max="1243" width="62.5703125" customWidth="1"/>
    <col min="1244" max="1244" width="20.42578125" customWidth="1"/>
    <col min="1245" max="1245" width="23.28515625" customWidth="1"/>
    <col min="1246" max="1246" width="255" customWidth="1"/>
    <col min="1468" max="1468" width="26.28515625" customWidth="1"/>
    <col min="1469" max="1469" width="46.28515625" customWidth="1"/>
    <col min="1470" max="1470" width="42.42578125" customWidth="1"/>
    <col min="1471" max="1471" width="45.140625" customWidth="1"/>
    <col min="1472" max="1472" width="48.5703125" customWidth="1"/>
    <col min="1473" max="1473" width="24.85546875" customWidth="1"/>
    <col min="1474" max="1474" width="39.28515625" customWidth="1"/>
    <col min="1475" max="1475" width="37.5703125" customWidth="1"/>
    <col min="1476" max="1476" width="104.7109375" customWidth="1"/>
    <col min="1477" max="1477" width="35" customWidth="1"/>
    <col min="1478" max="1478" width="16.140625" customWidth="1"/>
    <col min="1479" max="1479" width="18.140625" customWidth="1"/>
    <col min="1480" max="1480" width="16.42578125" customWidth="1"/>
    <col min="1481" max="1481" width="55.140625" customWidth="1"/>
    <col min="1482" max="1482" width="42.140625" customWidth="1"/>
    <col min="1483" max="1483" width="54.42578125" customWidth="1"/>
    <col min="1484" max="1484" width="41.42578125" customWidth="1"/>
    <col min="1485" max="1485" width="88" customWidth="1"/>
    <col min="1486" max="1486" width="53" customWidth="1"/>
    <col min="1487" max="1487" width="62.5703125" customWidth="1"/>
    <col min="1488" max="1488" width="80.140625" customWidth="1"/>
    <col min="1489" max="1489" width="68.5703125" customWidth="1"/>
    <col min="1490" max="1490" width="61" customWidth="1"/>
    <col min="1491" max="1491" width="65.140625" customWidth="1"/>
    <col min="1492" max="1492" width="60.42578125" customWidth="1"/>
    <col min="1493" max="1493" width="60.140625" customWidth="1"/>
    <col min="1494" max="1494" width="63.5703125" customWidth="1"/>
    <col min="1495" max="1495" width="73" customWidth="1"/>
    <col min="1496" max="1496" width="78.140625" customWidth="1"/>
    <col min="1497" max="1497" width="41.28515625" customWidth="1"/>
    <col min="1498" max="1498" width="163.140625" customWidth="1"/>
    <col min="1499" max="1499" width="62.5703125" customWidth="1"/>
    <col min="1500" max="1500" width="20.42578125" customWidth="1"/>
    <col min="1501" max="1501" width="23.28515625" customWidth="1"/>
    <col min="1502" max="1502" width="255" customWidth="1"/>
    <col min="1724" max="1724" width="26.28515625" customWidth="1"/>
    <col min="1725" max="1725" width="46.28515625" customWidth="1"/>
    <col min="1726" max="1726" width="42.42578125" customWidth="1"/>
    <col min="1727" max="1727" width="45.140625" customWidth="1"/>
    <col min="1728" max="1728" width="48.5703125" customWidth="1"/>
    <col min="1729" max="1729" width="24.85546875" customWidth="1"/>
    <col min="1730" max="1730" width="39.28515625" customWidth="1"/>
    <col min="1731" max="1731" width="37.5703125" customWidth="1"/>
    <col min="1732" max="1732" width="104.7109375" customWidth="1"/>
    <col min="1733" max="1733" width="35" customWidth="1"/>
    <col min="1734" max="1734" width="16.140625" customWidth="1"/>
    <col min="1735" max="1735" width="18.140625" customWidth="1"/>
    <col min="1736" max="1736" width="16.42578125" customWidth="1"/>
    <col min="1737" max="1737" width="55.140625" customWidth="1"/>
    <col min="1738" max="1738" width="42.140625" customWidth="1"/>
    <col min="1739" max="1739" width="54.42578125" customWidth="1"/>
    <col min="1740" max="1740" width="41.42578125" customWidth="1"/>
    <col min="1741" max="1741" width="88" customWidth="1"/>
    <col min="1742" max="1742" width="53" customWidth="1"/>
    <col min="1743" max="1743" width="62.5703125" customWidth="1"/>
    <col min="1744" max="1744" width="80.140625" customWidth="1"/>
    <col min="1745" max="1745" width="68.5703125" customWidth="1"/>
    <col min="1746" max="1746" width="61" customWidth="1"/>
    <col min="1747" max="1747" width="65.140625" customWidth="1"/>
    <col min="1748" max="1748" width="60.42578125" customWidth="1"/>
    <col min="1749" max="1749" width="60.140625" customWidth="1"/>
    <col min="1750" max="1750" width="63.5703125" customWidth="1"/>
    <col min="1751" max="1751" width="73" customWidth="1"/>
    <col min="1752" max="1752" width="78.140625" customWidth="1"/>
    <col min="1753" max="1753" width="41.28515625" customWidth="1"/>
    <col min="1754" max="1754" width="163.140625" customWidth="1"/>
    <col min="1755" max="1755" width="62.5703125" customWidth="1"/>
    <col min="1756" max="1756" width="20.42578125" customWidth="1"/>
    <col min="1757" max="1757" width="23.28515625" customWidth="1"/>
    <col min="1758" max="1758" width="255" customWidth="1"/>
    <col min="1980" max="1980" width="26.28515625" customWidth="1"/>
    <col min="1981" max="1981" width="46.28515625" customWidth="1"/>
    <col min="1982" max="1982" width="42.42578125" customWidth="1"/>
    <col min="1983" max="1983" width="45.140625" customWidth="1"/>
    <col min="1984" max="1984" width="48.5703125" customWidth="1"/>
    <col min="1985" max="1985" width="24.85546875" customWidth="1"/>
    <col min="1986" max="1986" width="39.28515625" customWidth="1"/>
    <col min="1987" max="1987" width="37.5703125" customWidth="1"/>
    <col min="1988" max="1988" width="104.7109375" customWidth="1"/>
    <col min="1989" max="1989" width="35" customWidth="1"/>
    <col min="1990" max="1990" width="16.140625" customWidth="1"/>
    <col min="1991" max="1991" width="18.140625" customWidth="1"/>
    <col min="1992" max="1992" width="16.42578125" customWidth="1"/>
    <col min="1993" max="1993" width="55.140625" customWidth="1"/>
    <col min="1994" max="1994" width="42.140625" customWidth="1"/>
    <col min="1995" max="1995" width="54.42578125" customWidth="1"/>
    <col min="1996" max="1996" width="41.42578125" customWidth="1"/>
    <col min="1997" max="1997" width="88" customWidth="1"/>
    <col min="1998" max="1998" width="53" customWidth="1"/>
    <col min="1999" max="1999" width="62.5703125" customWidth="1"/>
    <col min="2000" max="2000" width="80.140625" customWidth="1"/>
    <col min="2001" max="2001" width="68.5703125" customWidth="1"/>
    <col min="2002" max="2002" width="61" customWidth="1"/>
    <col min="2003" max="2003" width="65.140625" customWidth="1"/>
    <col min="2004" max="2004" width="60.42578125" customWidth="1"/>
    <col min="2005" max="2005" width="60.140625" customWidth="1"/>
    <col min="2006" max="2006" width="63.5703125" customWidth="1"/>
    <col min="2007" max="2007" width="73" customWidth="1"/>
    <col min="2008" max="2008" width="78.140625" customWidth="1"/>
    <col min="2009" max="2009" width="41.28515625" customWidth="1"/>
    <col min="2010" max="2010" width="163.140625" customWidth="1"/>
    <col min="2011" max="2011" width="62.5703125" customWidth="1"/>
    <col min="2012" max="2012" width="20.42578125" customWidth="1"/>
    <col min="2013" max="2013" width="23.28515625" customWidth="1"/>
    <col min="2014" max="2014" width="255" customWidth="1"/>
    <col min="2236" max="2236" width="26.28515625" customWidth="1"/>
    <col min="2237" max="2237" width="46.28515625" customWidth="1"/>
    <col min="2238" max="2238" width="42.42578125" customWidth="1"/>
    <col min="2239" max="2239" width="45.140625" customWidth="1"/>
    <col min="2240" max="2240" width="48.5703125" customWidth="1"/>
    <col min="2241" max="2241" width="24.85546875" customWidth="1"/>
    <col min="2242" max="2242" width="39.28515625" customWidth="1"/>
    <col min="2243" max="2243" width="37.5703125" customWidth="1"/>
    <col min="2244" max="2244" width="104.7109375" customWidth="1"/>
    <col min="2245" max="2245" width="35" customWidth="1"/>
    <col min="2246" max="2246" width="16.140625" customWidth="1"/>
    <col min="2247" max="2247" width="18.140625" customWidth="1"/>
    <col min="2248" max="2248" width="16.42578125" customWidth="1"/>
    <col min="2249" max="2249" width="55.140625" customWidth="1"/>
    <col min="2250" max="2250" width="42.140625" customWidth="1"/>
    <col min="2251" max="2251" width="54.42578125" customWidth="1"/>
    <col min="2252" max="2252" width="41.42578125" customWidth="1"/>
    <col min="2253" max="2253" width="88" customWidth="1"/>
    <col min="2254" max="2254" width="53" customWidth="1"/>
    <col min="2255" max="2255" width="62.5703125" customWidth="1"/>
    <col min="2256" max="2256" width="80.140625" customWidth="1"/>
    <col min="2257" max="2257" width="68.5703125" customWidth="1"/>
    <col min="2258" max="2258" width="61" customWidth="1"/>
    <col min="2259" max="2259" width="65.140625" customWidth="1"/>
    <col min="2260" max="2260" width="60.42578125" customWidth="1"/>
    <col min="2261" max="2261" width="60.140625" customWidth="1"/>
    <col min="2262" max="2262" width="63.5703125" customWidth="1"/>
    <col min="2263" max="2263" width="73" customWidth="1"/>
    <col min="2264" max="2264" width="78.140625" customWidth="1"/>
    <col min="2265" max="2265" width="41.28515625" customWidth="1"/>
    <col min="2266" max="2266" width="163.140625" customWidth="1"/>
    <col min="2267" max="2267" width="62.5703125" customWidth="1"/>
    <col min="2268" max="2268" width="20.42578125" customWidth="1"/>
    <col min="2269" max="2269" width="23.28515625" customWidth="1"/>
    <col min="2270" max="2270" width="255" customWidth="1"/>
    <col min="2492" max="2492" width="26.28515625" customWidth="1"/>
    <col min="2493" max="2493" width="46.28515625" customWidth="1"/>
    <col min="2494" max="2494" width="42.42578125" customWidth="1"/>
    <col min="2495" max="2495" width="45.140625" customWidth="1"/>
    <col min="2496" max="2496" width="48.5703125" customWidth="1"/>
    <col min="2497" max="2497" width="24.85546875" customWidth="1"/>
    <col min="2498" max="2498" width="39.28515625" customWidth="1"/>
    <col min="2499" max="2499" width="37.5703125" customWidth="1"/>
    <col min="2500" max="2500" width="104.7109375" customWidth="1"/>
    <col min="2501" max="2501" width="35" customWidth="1"/>
    <col min="2502" max="2502" width="16.140625" customWidth="1"/>
    <col min="2503" max="2503" width="18.140625" customWidth="1"/>
    <col min="2504" max="2504" width="16.42578125" customWidth="1"/>
    <col min="2505" max="2505" width="55.140625" customWidth="1"/>
    <col min="2506" max="2506" width="42.140625" customWidth="1"/>
    <col min="2507" max="2507" width="54.42578125" customWidth="1"/>
    <col min="2508" max="2508" width="41.42578125" customWidth="1"/>
    <col min="2509" max="2509" width="88" customWidth="1"/>
    <col min="2510" max="2510" width="53" customWidth="1"/>
    <col min="2511" max="2511" width="62.5703125" customWidth="1"/>
    <col min="2512" max="2512" width="80.140625" customWidth="1"/>
    <col min="2513" max="2513" width="68.5703125" customWidth="1"/>
    <col min="2514" max="2514" width="61" customWidth="1"/>
    <col min="2515" max="2515" width="65.140625" customWidth="1"/>
    <col min="2516" max="2516" width="60.42578125" customWidth="1"/>
    <col min="2517" max="2517" width="60.140625" customWidth="1"/>
    <col min="2518" max="2518" width="63.5703125" customWidth="1"/>
    <col min="2519" max="2519" width="73" customWidth="1"/>
    <col min="2520" max="2520" width="78.140625" customWidth="1"/>
    <col min="2521" max="2521" width="41.28515625" customWidth="1"/>
    <col min="2522" max="2522" width="163.140625" customWidth="1"/>
    <col min="2523" max="2523" width="62.5703125" customWidth="1"/>
    <col min="2524" max="2524" width="20.42578125" customWidth="1"/>
    <col min="2525" max="2525" width="23.28515625" customWidth="1"/>
    <col min="2526" max="2526" width="255" customWidth="1"/>
    <col min="2748" max="2748" width="26.28515625" customWidth="1"/>
    <col min="2749" max="2749" width="46.28515625" customWidth="1"/>
    <col min="2750" max="2750" width="42.42578125" customWidth="1"/>
    <col min="2751" max="2751" width="45.140625" customWidth="1"/>
    <col min="2752" max="2752" width="48.5703125" customWidth="1"/>
    <col min="2753" max="2753" width="24.85546875" customWidth="1"/>
    <col min="2754" max="2754" width="39.28515625" customWidth="1"/>
    <col min="2755" max="2755" width="37.5703125" customWidth="1"/>
    <col min="2756" max="2756" width="104.7109375" customWidth="1"/>
    <col min="2757" max="2757" width="35" customWidth="1"/>
    <col min="2758" max="2758" width="16.140625" customWidth="1"/>
    <col min="2759" max="2759" width="18.140625" customWidth="1"/>
    <col min="2760" max="2760" width="16.42578125" customWidth="1"/>
    <col min="2761" max="2761" width="55.140625" customWidth="1"/>
    <col min="2762" max="2762" width="42.140625" customWidth="1"/>
    <col min="2763" max="2763" width="54.42578125" customWidth="1"/>
    <col min="2764" max="2764" width="41.42578125" customWidth="1"/>
    <col min="2765" max="2765" width="88" customWidth="1"/>
    <col min="2766" max="2766" width="53" customWidth="1"/>
    <col min="2767" max="2767" width="62.5703125" customWidth="1"/>
    <col min="2768" max="2768" width="80.140625" customWidth="1"/>
    <col min="2769" max="2769" width="68.5703125" customWidth="1"/>
    <col min="2770" max="2770" width="61" customWidth="1"/>
    <col min="2771" max="2771" width="65.140625" customWidth="1"/>
    <col min="2772" max="2772" width="60.42578125" customWidth="1"/>
    <col min="2773" max="2773" width="60.140625" customWidth="1"/>
    <col min="2774" max="2774" width="63.5703125" customWidth="1"/>
    <col min="2775" max="2775" width="73" customWidth="1"/>
    <col min="2776" max="2776" width="78.140625" customWidth="1"/>
    <col min="2777" max="2777" width="41.28515625" customWidth="1"/>
    <col min="2778" max="2778" width="163.140625" customWidth="1"/>
    <col min="2779" max="2779" width="62.5703125" customWidth="1"/>
    <col min="2780" max="2780" width="20.42578125" customWidth="1"/>
    <col min="2781" max="2781" width="23.28515625" customWidth="1"/>
    <col min="2782" max="2782" width="255" customWidth="1"/>
    <col min="3004" max="3004" width="26.28515625" customWidth="1"/>
    <col min="3005" max="3005" width="46.28515625" customWidth="1"/>
    <col min="3006" max="3006" width="42.42578125" customWidth="1"/>
    <col min="3007" max="3007" width="45.140625" customWidth="1"/>
    <col min="3008" max="3008" width="48.5703125" customWidth="1"/>
    <col min="3009" max="3009" width="24.85546875" customWidth="1"/>
    <col min="3010" max="3010" width="39.28515625" customWidth="1"/>
    <col min="3011" max="3011" width="37.5703125" customWidth="1"/>
    <col min="3012" max="3012" width="104.7109375" customWidth="1"/>
    <col min="3013" max="3013" width="35" customWidth="1"/>
    <col min="3014" max="3014" width="16.140625" customWidth="1"/>
    <col min="3015" max="3015" width="18.140625" customWidth="1"/>
    <col min="3016" max="3016" width="16.42578125" customWidth="1"/>
    <col min="3017" max="3017" width="55.140625" customWidth="1"/>
    <col min="3018" max="3018" width="42.140625" customWidth="1"/>
    <col min="3019" max="3019" width="54.42578125" customWidth="1"/>
    <col min="3020" max="3020" width="41.42578125" customWidth="1"/>
    <col min="3021" max="3021" width="88" customWidth="1"/>
    <col min="3022" max="3022" width="53" customWidth="1"/>
    <col min="3023" max="3023" width="62.5703125" customWidth="1"/>
    <col min="3024" max="3024" width="80.140625" customWidth="1"/>
    <col min="3025" max="3025" width="68.5703125" customWidth="1"/>
    <col min="3026" max="3026" width="61" customWidth="1"/>
    <col min="3027" max="3027" width="65.140625" customWidth="1"/>
    <col min="3028" max="3028" width="60.42578125" customWidth="1"/>
    <col min="3029" max="3029" width="60.140625" customWidth="1"/>
    <col min="3030" max="3030" width="63.5703125" customWidth="1"/>
    <col min="3031" max="3031" width="73" customWidth="1"/>
    <col min="3032" max="3032" width="78.140625" customWidth="1"/>
    <col min="3033" max="3033" width="41.28515625" customWidth="1"/>
    <col min="3034" max="3034" width="163.140625" customWidth="1"/>
    <col min="3035" max="3035" width="62.5703125" customWidth="1"/>
    <col min="3036" max="3036" width="20.42578125" customWidth="1"/>
    <col min="3037" max="3037" width="23.28515625" customWidth="1"/>
    <col min="3038" max="3038" width="255" customWidth="1"/>
    <col min="3260" max="3260" width="26.28515625" customWidth="1"/>
    <col min="3261" max="3261" width="46.28515625" customWidth="1"/>
    <col min="3262" max="3262" width="42.42578125" customWidth="1"/>
    <col min="3263" max="3263" width="45.140625" customWidth="1"/>
    <col min="3264" max="3264" width="48.5703125" customWidth="1"/>
    <col min="3265" max="3265" width="24.85546875" customWidth="1"/>
    <col min="3266" max="3266" width="39.28515625" customWidth="1"/>
    <col min="3267" max="3267" width="37.5703125" customWidth="1"/>
    <col min="3268" max="3268" width="104.7109375" customWidth="1"/>
    <col min="3269" max="3269" width="35" customWidth="1"/>
    <col min="3270" max="3270" width="16.140625" customWidth="1"/>
    <col min="3271" max="3271" width="18.140625" customWidth="1"/>
    <col min="3272" max="3272" width="16.42578125" customWidth="1"/>
    <col min="3273" max="3273" width="55.140625" customWidth="1"/>
    <col min="3274" max="3274" width="42.140625" customWidth="1"/>
    <col min="3275" max="3275" width="54.42578125" customWidth="1"/>
    <col min="3276" max="3276" width="41.42578125" customWidth="1"/>
    <col min="3277" max="3277" width="88" customWidth="1"/>
    <col min="3278" max="3278" width="53" customWidth="1"/>
    <col min="3279" max="3279" width="62.5703125" customWidth="1"/>
    <col min="3280" max="3280" width="80.140625" customWidth="1"/>
    <col min="3281" max="3281" width="68.5703125" customWidth="1"/>
    <col min="3282" max="3282" width="61" customWidth="1"/>
    <col min="3283" max="3283" width="65.140625" customWidth="1"/>
    <col min="3284" max="3284" width="60.42578125" customWidth="1"/>
    <col min="3285" max="3285" width="60.140625" customWidth="1"/>
    <col min="3286" max="3286" width="63.5703125" customWidth="1"/>
    <col min="3287" max="3287" width="73" customWidth="1"/>
    <col min="3288" max="3288" width="78.140625" customWidth="1"/>
    <col min="3289" max="3289" width="41.28515625" customWidth="1"/>
    <col min="3290" max="3290" width="163.140625" customWidth="1"/>
    <col min="3291" max="3291" width="62.5703125" customWidth="1"/>
    <col min="3292" max="3292" width="20.42578125" customWidth="1"/>
    <col min="3293" max="3293" width="23.28515625" customWidth="1"/>
    <col min="3294" max="3294" width="255" customWidth="1"/>
    <col min="3516" max="3516" width="26.28515625" customWidth="1"/>
    <col min="3517" max="3517" width="46.28515625" customWidth="1"/>
    <col min="3518" max="3518" width="42.42578125" customWidth="1"/>
    <col min="3519" max="3519" width="45.140625" customWidth="1"/>
    <col min="3520" max="3520" width="48.5703125" customWidth="1"/>
    <col min="3521" max="3521" width="24.85546875" customWidth="1"/>
    <col min="3522" max="3522" width="39.28515625" customWidth="1"/>
    <col min="3523" max="3523" width="37.5703125" customWidth="1"/>
    <col min="3524" max="3524" width="104.7109375" customWidth="1"/>
    <col min="3525" max="3525" width="35" customWidth="1"/>
    <col min="3526" max="3526" width="16.140625" customWidth="1"/>
    <col min="3527" max="3527" width="18.140625" customWidth="1"/>
    <col min="3528" max="3528" width="16.42578125" customWidth="1"/>
    <col min="3529" max="3529" width="55.140625" customWidth="1"/>
    <col min="3530" max="3530" width="42.140625" customWidth="1"/>
    <col min="3531" max="3531" width="54.42578125" customWidth="1"/>
    <col min="3532" max="3532" width="41.42578125" customWidth="1"/>
    <col min="3533" max="3533" width="88" customWidth="1"/>
    <col min="3534" max="3534" width="53" customWidth="1"/>
    <col min="3535" max="3535" width="62.5703125" customWidth="1"/>
    <col min="3536" max="3536" width="80.140625" customWidth="1"/>
    <col min="3537" max="3537" width="68.5703125" customWidth="1"/>
    <col min="3538" max="3538" width="61" customWidth="1"/>
    <col min="3539" max="3539" width="65.140625" customWidth="1"/>
    <col min="3540" max="3540" width="60.42578125" customWidth="1"/>
    <col min="3541" max="3541" width="60.140625" customWidth="1"/>
    <col min="3542" max="3542" width="63.5703125" customWidth="1"/>
    <col min="3543" max="3543" width="73" customWidth="1"/>
    <col min="3544" max="3544" width="78.140625" customWidth="1"/>
    <col min="3545" max="3545" width="41.28515625" customWidth="1"/>
    <col min="3546" max="3546" width="163.140625" customWidth="1"/>
    <col min="3547" max="3547" width="62.5703125" customWidth="1"/>
    <col min="3548" max="3548" width="20.42578125" customWidth="1"/>
    <col min="3549" max="3549" width="23.28515625" customWidth="1"/>
    <col min="3550" max="3550" width="255" customWidth="1"/>
    <col min="3772" max="3772" width="26.28515625" customWidth="1"/>
    <col min="3773" max="3773" width="46.28515625" customWidth="1"/>
    <col min="3774" max="3774" width="42.42578125" customWidth="1"/>
    <col min="3775" max="3775" width="45.140625" customWidth="1"/>
    <col min="3776" max="3776" width="48.5703125" customWidth="1"/>
    <col min="3777" max="3777" width="24.85546875" customWidth="1"/>
    <col min="3778" max="3778" width="39.28515625" customWidth="1"/>
    <col min="3779" max="3779" width="37.5703125" customWidth="1"/>
    <col min="3780" max="3780" width="104.7109375" customWidth="1"/>
    <col min="3781" max="3781" width="35" customWidth="1"/>
    <col min="3782" max="3782" width="16.140625" customWidth="1"/>
    <col min="3783" max="3783" width="18.140625" customWidth="1"/>
    <col min="3784" max="3784" width="16.42578125" customWidth="1"/>
    <col min="3785" max="3785" width="55.140625" customWidth="1"/>
    <col min="3786" max="3786" width="42.140625" customWidth="1"/>
    <col min="3787" max="3787" width="54.42578125" customWidth="1"/>
    <col min="3788" max="3788" width="41.42578125" customWidth="1"/>
    <col min="3789" max="3789" width="88" customWidth="1"/>
    <col min="3790" max="3790" width="53" customWidth="1"/>
    <col min="3791" max="3791" width="62.5703125" customWidth="1"/>
    <col min="3792" max="3792" width="80.140625" customWidth="1"/>
    <col min="3793" max="3793" width="68.5703125" customWidth="1"/>
    <col min="3794" max="3794" width="61" customWidth="1"/>
    <col min="3795" max="3795" width="65.140625" customWidth="1"/>
    <col min="3796" max="3796" width="60.42578125" customWidth="1"/>
    <col min="3797" max="3797" width="60.140625" customWidth="1"/>
    <col min="3798" max="3798" width="63.5703125" customWidth="1"/>
    <col min="3799" max="3799" width="73" customWidth="1"/>
    <col min="3800" max="3800" width="78.140625" customWidth="1"/>
    <col min="3801" max="3801" width="41.28515625" customWidth="1"/>
    <col min="3802" max="3802" width="163.140625" customWidth="1"/>
    <col min="3803" max="3803" width="62.5703125" customWidth="1"/>
    <col min="3804" max="3804" width="20.42578125" customWidth="1"/>
    <col min="3805" max="3805" width="23.28515625" customWidth="1"/>
    <col min="3806" max="3806" width="255" customWidth="1"/>
    <col min="4028" max="4028" width="26.28515625" customWidth="1"/>
    <col min="4029" max="4029" width="46.28515625" customWidth="1"/>
    <col min="4030" max="4030" width="42.42578125" customWidth="1"/>
    <col min="4031" max="4031" width="45.140625" customWidth="1"/>
    <col min="4032" max="4032" width="48.5703125" customWidth="1"/>
    <col min="4033" max="4033" width="24.85546875" customWidth="1"/>
    <col min="4034" max="4034" width="39.28515625" customWidth="1"/>
    <col min="4035" max="4035" width="37.5703125" customWidth="1"/>
    <col min="4036" max="4036" width="104.7109375" customWidth="1"/>
    <col min="4037" max="4037" width="35" customWidth="1"/>
    <col min="4038" max="4038" width="16.140625" customWidth="1"/>
    <col min="4039" max="4039" width="18.140625" customWidth="1"/>
    <col min="4040" max="4040" width="16.42578125" customWidth="1"/>
    <col min="4041" max="4041" width="55.140625" customWidth="1"/>
    <col min="4042" max="4042" width="42.140625" customWidth="1"/>
    <col min="4043" max="4043" width="54.42578125" customWidth="1"/>
    <col min="4044" max="4044" width="41.42578125" customWidth="1"/>
    <col min="4045" max="4045" width="88" customWidth="1"/>
    <col min="4046" max="4046" width="53" customWidth="1"/>
    <col min="4047" max="4047" width="62.5703125" customWidth="1"/>
    <col min="4048" max="4048" width="80.140625" customWidth="1"/>
    <col min="4049" max="4049" width="68.5703125" customWidth="1"/>
    <col min="4050" max="4050" width="61" customWidth="1"/>
    <col min="4051" max="4051" width="65.140625" customWidth="1"/>
    <col min="4052" max="4052" width="60.42578125" customWidth="1"/>
    <col min="4053" max="4053" width="60.140625" customWidth="1"/>
    <col min="4054" max="4054" width="63.5703125" customWidth="1"/>
    <col min="4055" max="4055" width="73" customWidth="1"/>
    <col min="4056" max="4056" width="78.140625" customWidth="1"/>
    <col min="4057" max="4057" width="41.28515625" customWidth="1"/>
    <col min="4058" max="4058" width="163.140625" customWidth="1"/>
    <col min="4059" max="4059" width="62.5703125" customWidth="1"/>
    <col min="4060" max="4060" width="20.42578125" customWidth="1"/>
    <col min="4061" max="4061" width="23.28515625" customWidth="1"/>
    <col min="4062" max="4062" width="255" customWidth="1"/>
    <col min="4284" max="4284" width="26.28515625" customWidth="1"/>
    <col min="4285" max="4285" width="46.28515625" customWidth="1"/>
    <col min="4286" max="4286" width="42.42578125" customWidth="1"/>
    <col min="4287" max="4287" width="45.140625" customWidth="1"/>
    <col min="4288" max="4288" width="48.5703125" customWidth="1"/>
    <col min="4289" max="4289" width="24.85546875" customWidth="1"/>
    <col min="4290" max="4290" width="39.28515625" customWidth="1"/>
    <col min="4291" max="4291" width="37.5703125" customWidth="1"/>
    <col min="4292" max="4292" width="104.7109375" customWidth="1"/>
    <col min="4293" max="4293" width="35" customWidth="1"/>
    <col min="4294" max="4294" width="16.140625" customWidth="1"/>
    <col min="4295" max="4295" width="18.140625" customWidth="1"/>
    <col min="4296" max="4296" width="16.42578125" customWidth="1"/>
    <col min="4297" max="4297" width="55.140625" customWidth="1"/>
    <col min="4298" max="4298" width="42.140625" customWidth="1"/>
    <col min="4299" max="4299" width="54.42578125" customWidth="1"/>
    <col min="4300" max="4300" width="41.42578125" customWidth="1"/>
    <col min="4301" max="4301" width="88" customWidth="1"/>
    <col min="4302" max="4302" width="53" customWidth="1"/>
    <col min="4303" max="4303" width="62.5703125" customWidth="1"/>
    <col min="4304" max="4304" width="80.140625" customWidth="1"/>
    <col min="4305" max="4305" width="68.5703125" customWidth="1"/>
    <col min="4306" max="4306" width="61" customWidth="1"/>
    <col min="4307" max="4307" width="65.140625" customWidth="1"/>
    <col min="4308" max="4308" width="60.42578125" customWidth="1"/>
    <col min="4309" max="4309" width="60.140625" customWidth="1"/>
    <col min="4310" max="4310" width="63.5703125" customWidth="1"/>
    <col min="4311" max="4311" width="73" customWidth="1"/>
    <col min="4312" max="4312" width="78.140625" customWidth="1"/>
    <col min="4313" max="4313" width="41.28515625" customWidth="1"/>
    <col min="4314" max="4314" width="163.140625" customWidth="1"/>
    <col min="4315" max="4315" width="62.5703125" customWidth="1"/>
    <col min="4316" max="4316" width="20.42578125" customWidth="1"/>
    <col min="4317" max="4317" width="23.28515625" customWidth="1"/>
    <col min="4318" max="4318" width="255" customWidth="1"/>
    <col min="4540" max="4540" width="26.28515625" customWidth="1"/>
    <col min="4541" max="4541" width="46.28515625" customWidth="1"/>
    <col min="4542" max="4542" width="42.42578125" customWidth="1"/>
    <col min="4543" max="4543" width="45.140625" customWidth="1"/>
    <col min="4544" max="4544" width="48.5703125" customWidth="1"/>
    <col min="4545" max="4545" width="24.85546875" customWidth="1"/>
    <col min="4546" max="4546" width="39.28515625" customWidth="1"/>
    <col min="4547" max="4547" width="37.5703125" customWidth="1"/>
    <col min="4548" max="4548" width="104.7109375" customWidth="1"/>
    <col min="4549" max="4549" width="35" customWidth="1"/>
    <col min="4550" max="4550" width="16.140625" customWidth="1"/>
    <col min="4551" max="4551" width="18.140625" customWidth="1"/>
    <col min="4552" max="4552" width="16.42578125" customWidth="1"/>
    <col min="4553" max="4553" width="55.140625" customWidth="1"/>
    <col min="4554" max="4554" width="42.140625" customWidth="1"/>
    <col min="4555" max="4555" width="54.42578125" customWidth="1"/>
    <col min="4556" max="4556" width="41.42578125" customWidth="1"/>
    <col min="4557" max="4557" width="88" customWidth="1"/>
    <col min="4558" max="4558" width="53" customWidth="1"/>
    <col min="4559" max="4559" width="62.5703125" customWidth="1"/>
    <col min="4560" max="4560" width="80.140625" customWidth="1"/>
    <col min="4561" max="4561" width="68.5703125" customWidth="1"/>
    <col min="4562" max="4562" width="61" customWidth="1"/>
    <col min="4563" max="4563" width="65.140625" customWidth="1"/>
    <col min="4564" max="4564" width="60.42578125" customWidth="1"/>
    <col min="4565" max="4565" width="60.140625" customWidth="1"/>
    <col min="4566" max="4566" width="63.5703125" customWidth="1"/>
    <col min="4567" max="4567" width="73" customWidth="1"/>
    <col min="4568" max="4568" width="78.140625" customWidth="1"/>
    <col min="4569" max="4569" width="41.28515625" customWidth="1"/>
    <col min="4570" max="4570" width="163.140625" customWidth="1"/>
    <col min="4571" max="4571" width="62.5703125" customWidth="1"/>
    <col min="4572" max="4572" width="20.42578125" customWidth="1"/>
    <col min="4573" max="4573" width="23.28515625" customWidth="1"/>
    <col min="4574" max="4574" width="255" customWidth="1"/>
    <col min="4796" max="4796" width="26.28515625" customWidth="1"/>
    <col min="4797" max="4797" width="46.28515625" customWidth="1"/>
    <col min="4798" max="4798" width="42.42578125" customWidth="1"/>
    <col min="4799" max="4799" width="45.140625" customWidth="1"/>
    <col min="4800" max="4800" width="48.5703125" customWidth="1"/>
    <col min="4801" max="4801" width="24.85546875" customWidth="1"/>
    <col min="4802" max="4802" width="39.28515625" customWidth="1"/>
    <col min="4803" max="4803" width="37.5703125" customWidth="1"/>
    <col min="4804" max="4804" width="104.7109375" customWidth="1"/>
    <col min="4805" max="4805" width="35" customWidth="1"/>
    <col min="4806" max="4806" width="16.140625" customWidth="1"/>
    <col min="4807" max="4807" width="18.140625" customWidth="1"/>
    <col min="4808" max="4808" width="16.42578125" customWidth="1"/>
    <col min="4809" max="4809" width="55.140625" customWidth="1"/>
    <col min="4810" max="4810" width="42.140625" customWidth="1"/>
    <col min="4811" max="4811" width="54.42578125" customWidth="1"/>
    <col min="4812" max="4812" width="41.42578125" customWidth="1"/>
    <col min="4813" max="4813" width="88" customWidth="1"/>
    <col min="4814" max="4814" width="53" customWidth="1"/>
    <col min="4815" max="4815" width="62.5703125" customWidth="1"/>
    <col min="4816" max="4816" width="80.140625" customWidth="1"/>
    <col min="4817" max="4817" width="68.5703125" customWidth="1"/>
    <col min="4818" max="4818" width="61" customWidth="1"/>
    <col min="4819" max="4819" width="65.140625" customWidth="1"/>
    <col min="4820" max="4820" width="60.42578125" customWidth="1"/>
    <col min="4821" max="4821" width="60.140625" customWidth="1"/>
    <col min="4822" max="4822" width="63.5703125" customWidth="1"/>
    <col min="4823" max="4823" width="73" customWidth="1"/>
    <col min="4824" max="4824" width="78.140625" customWidth="1"/>
    <col min="4825" max="4825" width="41.28515625" customWidth="1"/>
    <col min="4826" max="4826" width="163.140625" customWidth="1"/>
    <col min="4827" max="4827" width="62.5703125" customWidth="1"/>
    <col min="4828" max="4828" width="20.42578125" customWidth="1"/>
    <col min="4829" max="4829" width="23.28515625" customWidth="1"/>
    <col min="4830" max="4830" width="255" customWidth="1"/>
    <col min="5052" max="5052" width="26.28515625" customWidth="1"/>
    <col min="5053" max="5053" width="46.28515625" customWidth="1"/>
    <col min="5054" max="5054" width="42.42578125" customWidth="1"/>
    <col min="5055" max="5055" width="45.140625" customWidth="1"/>
    <col min="5056" max="5056" width="48.5703125" customWidth="1"/>
    <col min="5057" max="5057" width="24.85546875" customWidth="1"/>
    <col min="5058" max="5058" width="39.28515625" customWidth="1"/>
    <col min="5059" max="5059" width="37.5703125" customWidth="1"/>
    <col min="5060" max="5060" width="104.7109375" customWidth="1"/>
    <col min="5061" max="5061" width="35" customWidth="1"/>
    <col min="5062" max="5062" width="16.140625" customWidth="1"/>
    <col min="5063" max="5063" width="18.140625" customWidth="1"/>
    <col min="5064" max="5064" width="16.42578125" customWidth="1"/>
    <col min="5065" max="5065" width="55.140625" customWidth="1"/>
    <col min="5066" max="5066" width="42.140625" customWidth="1"/>
    <col min="5067" max="5067" width="54.42578125" customWidth="1"/>
    <col min="5068" max="5068" width="41.42578125" customWidth="1"/>
    <col min="5069" max="5069" width="88" customWidth="1"/>
    <col min="5070" max="5070" width="53" customWidth="1"/>
    <col min="5071" max="5071" width="62.5703125" customWidth="1"/>
    <col min="5072" max="5072" width="80.140625" customWidth="1"/>
    <col min="5073" max="5073" width="68.5703125" customWidth="1"/>
    <col min="5074" max="5074" width="61" customWidth="1"/>
    <col min="5075" max="5075" width="65.140625" customWidth="1"/>
    <col min="5076" max="5076" width="60.42578125" customWidth="1"/>
    <col min="5077" max="5077" width="60.140625" customWidth="1"/>
    <col min="5078" max="5078" width="63.5703125" customWidth="1"/>
    <col min="5079" max="5079" width="73" customWidth="1"/>
    <col min="5080" max="5080" width="78.140625" customWidth="1"/>
    <col min="5081" max="5081" width="41.28515625" customWidth="1"/>
    <col min="5082" max="5082" width="163.140625" customWidth="1"/>
    <col min="5083" max="5083" width="62.5703125" customWidth="1"/>
    <col min="5084" max="5084" width="20.42578125" customWidth="1"/>
    <col min="5085" max="5085" width="23.28515625" customWidth="1"/>
    <col min="5086" max="5086" width="255" customWidth="1"/>
    <col min="5308" max="5308" width="26.28515625" customWidth="1"/>
    <col min="5309" max="5309" width="46.28515625" customWidth="1"/>
    <col min="5310" max="5310" width="42.42578125" customWidth="1"/>
    <col min="5311" max="5311" width="45.140625" customWidth="1"/>
    <col min="5312" max="5312" width="48.5703125" customWidth="1"/>
    <col min="5313" max="5313" width="24.85546875" customWidth="1"/>
    <col min="5314" max="5314" width="39.28515625" customWidth="1"/>
    <col min="5315" max="5315" width="37.5703125" customWidth="1"/>
    <col min="5316" max="5316" width="104.7109375" customWidth="1"/>
    <col min="5317" max="5317" width="35" customWidth="1"/>
    <col min="5318" max="5318" width="16.140625" customWidth="1"/>
    <col min="5319" max="5319" width="18.140625" customWidth="1"/>
    <col min="5320" max="5320" width="16.42578125" customWidth="1"/>
    <col min="5321" max="5321" width="55.140625" customWidth="1"/>
    <col min="5322" max="5322" width="42.140625" customWidth="1"/>
    <col min="5323" max="5323" width="54.42578125" customWidth="1"/>
    <col min="5324" max="5324" width="41.42578125" customWidth="1"/>
    <col min="5325" max="5325" width="88" customWidth="1"/>
    <col min="5326" max="5326" width="53" customWidth="1"/>
    <col min="5327" max="5327" width="62.5703125" customWidth="1"/>
    <col min="5328" max="5328" width="80.140625" customWidth="1"/>
    <col min="5329" max="5329" width="68.5703125" customWidth="1"/>
    <col min="5330" max="5330" width="61" customWidth="1"/>
    <col min="5331" max="5331" width="65.140625" customWidth="1"/>
    <col min="5332" max="5332" width="60.42578125" customWidth="1"/>
    <col min="5333" max="5333" width="60.140625" customWidth="1"/>
    <col min="5334" max="5334" width="63.5703125" customWidth="1"/>
    <col min="5335" max="5335" width="73" customWidth="1"/>
    <col min="5336" max="5336" width="78.140625" customWidth="1"/>
    <col min="5337" max="5337" width="41.28515625" customWidth="1"/>
    <col min="5338" max="5338" width="163.140625" customWidth="1"/>
    <col min="5339" max="5339" width="62.5703125" customWidth="1"/>
    <col min="5340" max="5340" width="20.42578125" customWidth="1"/>
    <col min="5341" max="5341" width="23.28515625" customWidth="1"/>
    <col min="5342" max="5342" width="255" customWidth="1"/>
    <col min="5564" max="5564" width="26.28515625" customWidth="1"/>
    <col min="5565" max="5565" width="46.28515625" customWidth="1"/>
    <col min="5566" max="5566" width="42.42578125" customWidth="1"/>
    <col min="5567" max="5567" width="45.140625" customWidth="1"/>
    <col min="5568" max="5568" width="48.5703125" customWidth="1"/>
    <col min="5569" max="5569" width="24.85546875" customWidth="1"/>
    <col min="5570" max="5570" width="39.28515625" customWidth="1"/>
    <col min="5571" max="5571" width="37.5703125" customWidth="1"/>
    <col min="5572" max="5572" width="104.7109375" customWidth="1"/>
    <col min="5573" max="5573" width="35" customWidth="1"/>
    <col min="5574" max="5574" width="16.140625" customWidth="1"/>
    <col min="5575" max="5575" width="18.140625" customWidth="1"/>
    <col min="5576" max="5576" width="16.42578125" customWidth="1"/>
    <col min="5577" max="5577" width="55.140625" customWidth="1"/>
    <col min="5578" max="5578" width="42.140625" customWidth="1"/>
    <col min="5579" max="5579" width="54.42578125" customWidth="1"/>
    <col min="5580" max="5580" width="41.42578125" customWidth="1"/>
    <col min="5581" max="5581" width="88" customWidth="1"/>
    <col min="5582" max="5582" width="53" customWidth="1"/>
    <col min="5583" max="5583" width="62.5703125" customWidth="1"/>
    <col min="5584" max="5584" width="80.140625" customWidth="1"/>
    <col min="5585" max="5585" width="68.5703125" customWidth="1"/>
    <col min="5586" max="5586" width="61" customWidth="1"/>
    <col min="5587" max="5587" width="65.140625" customWidth="1"/>
    <col min="5588" max="5588" width="60.42578125" customWidth="1"/>
    <col min="5589" max="5589" width="60.140625" customWidth="1"/>
    <col min="5590" max="5590" width="63.5703125" customWidth="1"/>
    <col min="5591" max="5591" width="73" customWidth="1"/>
    <col min="5592" max="5592" width="78.140625" customWidth="1"/>
    <col min="5593" max="5593" width="41.28515625" customWidth="1"/>
    <col min="5594" max="5594" width="163.140625" customWidth="1"/>
    <col min="5595" max="5595" width="62.5703125" customWidth="1"/>
    <col min="5596" max="5596" width="20.42578125" customWidth="1"/>
    <col min="5597" max="5597" width="23.28515625" customWidth="1"/>
    <col min="5598" max="5598" width="255" customWidth="1"/>
    <col min="5820" max="5820" width="26.28515625" customWidth="1"/>
    <col min="5821" max="5821" width="46.28515625" customWidth="1"/>
    <col min="5822" max="5822" width="42.42578125" customWidth="1"/>
    <col min="5823" max="5823" width="45.140625" customWidth="1"/>
    <col min="5824" max="5824" width="48.5703125" customWidth="1"/>
    <col min="5825" max="5825" width="24.85546875" customWidth="1"/>
    <col min="5826" max="5826" width="39.28515625" customWidth="1"/>
    <col min="5827" max="5827" width="37.5703125" customWidth="1"/>
    <col min="5828" max="5828" width="104.7109375" customWidth="1"/>
    <col min="5829" max="5829" width="35" customWidth="1"/>
    <col min="5830" max="5830" width="16.140625" customWidth="1"/>
    <col min="5831" max="5831" width="18.140625" customWidth="1"/>
    <col min="5832" max="5832" width="16.42578125" customWidth="1"/>
    <col min="5833" max="5833" width="55.140625" customWidth="1"/>
    <col min="5834" max="5834" width="42.140625" customWidth="1"/>
    <col min="5835" max="5835" width="54.42578125" customWidth="1"/>
    <col min="5836" max="5836" width="41.42578125" customWidth="1"/>
    <col min="5837" max="5837" width="88" customWidth="1"/>
    <col min="5838" max="5838" width="53" customWidth="1"/>
    <col min="5839" max="5839" width="62.5703125" customWidth="1"/>
    <col min="5840" max="5840" width="80.140625" customWidth="1"/>
    <col min="5841" max="5841" width="68.5703125" customWidth="1"/>
    <col min="5842" max="5842" width="61" customWidth="1"/>
    <col min="5843" max="5843" width="65.140625" customWidth="1"/>
    <col min="5844" max="5844" width="60.42578125" customWidth="1"/>
    <col min="5845" max="5845" width="60.140625" customWidth="1"/>
    <col min="5846" max="5846" width="63.5703125" customWidth="1"/>
    <col min="5847" max="5847" width="73" customWidth="1"/>
    <col min="5848" max="5848" width="78.140625" customWidth="1"/>
    <col min="5849" max="5849" width="41.28515625" customWidth="1"/>
    <col min="5850" max="5850" width="163.140625" customWidth="1"/>
    <col min="5851" max="5851" width="62.5703125" customWidth="1"/>
    <col min="5852" max="5852" width="20.42578125" customWidth="1"/>
    <col min="5853" max="5853" width="23.28515625" customWidth="1"/>
    <col min="5854" max="5854" width="255" customWidth="1"/>
    <col min="6076" max="6076" width="26.28515625" customWidth="1"/>
    <col min="6077" max="6077" width="46.28515625" customWidth="1"/>
    <col min="6078" max="6078" width="42.42578125" customWidth="1"/>
    <col min="6079" max="6079" width="45.140625" customWidth="1"/>
    <col min="6080" max="6080" width="48.5703125" customWidth="1"/>
    <col min="6081" max="6081" width="24.85546875" customWidth="1"/>
    <col min="6082" max="6082" width="39.28515625" customWidth="1"/>
    <col min="6083" max="6083" width="37.5703125" customWidth="1"/>
    <col min="6084" max="6084" width="104.7109375" customWidth="1"/>
    <col min="6085" max="6085" width="35" customWidth="1"/>
    <col min="6086" max="6086" width="16.140625" customWidth="1"/>
    <col min="6087" max="6087" width="18.140625" customWidth="1"/>
    <col min="6088" max="6088" width="16.42578125" customWidth="1"/>
    <col min="6089" max="6089" width="55.140625" customWidth="1"/>
    <col min="6090" max="6090" width="42.140625" customWidth="1"/>
    <col min="6091" max="6091" width="54.42578125" customWidth="1"/>
    <col min="6092" max="6092" width="41.42578125" customWidth="1"/>
    <col min="6093" max="6093" width="88" customWidth="1"/>
    <col min="6094" max="6094" width="53" customWidth="1"/>
    <col min="6095" max="6095" width="62.5703125" customWidth="1"/>
    <col min="6096" max="6096" width="80.140625" customWidth="1"/>
    <col min="6097" max="6097" width="68.5703125" customWidth="1"/>
    <col min="6098" max="6098" width="61" customWidth="1"/>
    <col min="6099" max="6099" width="65.140625" customWidth="1"/>
    <col min="6100" max="6100" width="60.42578125" customWidth="1"/>
    <col min="6101" max="6101" width="60.140625" customWidth="1"/>
    <col min="6102" max="6102" width="63.5703125" customWidth="1"/>
    <col min="6103" max="6103" width="73" customWidth="1"/>
    <col min="6104" max="6104" width="78.140625" customWidth="1"/>
    <col min="6105" max="6105" width="41.28515625" customWidth="1"/>
    <col min="6106" max="6106" width="163.140625" customWidth="1"/>
    <col min="6107" max="6107" width="62.5703125" customWidth="1"/>
    <col min="6108" max="6108" width="20.42578125" customWidth="1"/>
    <col min="6109" max="6109" width="23.28515625" customWidth="1"/>
    <col min="6110" max="6110" width="255" customWidth="1"/>
    <col min="6332" max="6332" width="26.28515625" customWidth="1"/>
    <col min="6333" max="6333" width="46.28515625" customWidth="1"/>
    <col min="6334" max="6334" width="42.42578125" customWidth="1"/>
    <col min="6335" max="6335" width="45.140625" customWidth="1"/>
    <col min="6336" max="6336" width="48.5703125" customWidth="1"/>
    <col min="6337" max="6337" width="24.85546875" customWidth="1"/>
    <col min="6338" max="6338" width="39.28515625" customWidth="1"/>
    <col min="6339" max="6339" width="37.5703125" customWidth="1"/>
    <col min="6340" max="6340" width="104.7109375" customWidth="1"/>
    <col min="6341" max="6341" width="35" customWidth="1"/>
    <col min="6342" max="6342" width="16.140625" customWidth="1"/>
    <col min="6343" max="6343" width="18.140625" customWidth="1"/>
    <col min="6344" max="6344" width="16.42578125" customWidth="1"/>
    <col min="6345" max="6345" width="55.140625" customWidth="1"/>
    <col min="6346" max="6346" width="42.140625" customWidth="1"/>
    <col min="6347" max="6347" width="54.42578125" customWidth="1"/>
    <col min="6348" max="6348" width="41.42578125" customWidth="1"/>
    <col min="6349" max="6349" width="88" customWidth="1"/>
    <col min="6350" max="6350" width="53" customWidth="1"/>
    <col min="6351" max="6351" width="62.5703125" customWidth="1"/>
    <col min="6352" max="6352" width="80.140625" customWidth="1"/>
    <col min="6353" max="6353" width="68.5703125" customWidth="1"/>
    <col min="6354" max="6354" width="61" customWidth="1"/>
    <col min="6355" max="6355" width="65.140625" customWidth="1"/>
    <col min="6356" max="6356" width="60.42578125" customWidth="1"/>
    <col min="6357" max="6357" width="60.140625" customWidth="1"/>
    <col min="6358" max="6358" width="63.5703125" customWidth="1"/>
    <col min="6359" max="6359" width="73" customWidth="1"/>
    <col min="6360" max="6360" width="78.140625" customWidth="1"/>
    <col min="6361" max="6361" width="41.28515625" customWidth="1"/>
    <col min="6362" max="6362" width="163.140625" customWidth="1"/>
    <col min="6363" max="6363" width="62.5703125" customWidth="1"/>
    <col min="6364" max="6364" width="20.42578125" customWidth="1"/>
    <col min="6365" max="6365" width="23.28515625" customWidth="1"/>
    <col min="6366" max="6366" width="255" customWidth="1"/>
    <col min="6588" max="6588" width="26.28515625" customWidth="1"/>
    <col min="6589" max="6589" width="46.28515625" customWidth="1"/>
    <col min="6590" max="6590" width="42.42578125" customWidth="1"/>
    <col min="6591" max="6591" width="45.140625" customWidth="1"/>
    <col min="6592" max="6592" width="48.5703125" customWidth="1"/>
    <col min="6593" max="6593" width="24.85546875" customWidth="1"/>
    <col min="6594" max="6594" width="39.28515625" customWidth="1"/>
    <col min="6595" max="6595" width="37.5703125" customWidth="1"/>
    <col min="6596" max="6596" width="104.7109375" customWidth="1"/>
    <col min="6597" max="6597" width="35" customWidth="1"/>
    <col min="6598" max="6598" width="16.140625" customWidth="1"/>
    <col min="6599" max="6599" width="18.140625" customWidth="1"/>
    <col min="6600" max="6600" width="16.42578125" customWidth="1"/>
    <col min="6601" max="6601" width="55.140625" customWidth="1"/>
    <col min="6602" max="6602" width="42.140625" customWidth="1"/>
    <col min="6603" max="6603" width="54.42578125" customWidth="1"/>
    <col min="6604" max="6604" width="41.42578125" customWidth="1"/>
    <col min="6605" max="6605" width="88" customWidth="1"/>
    <col min="6606" max="6606" width="53" customWidth="1"/>
    <col min="6607" max="6607" width="62.5703125" customWidth="1"/>
    <col min="6608" max="6608" width="80.140625" customWidth="1"/>
    <col min="6609" max="6609" width="68.5703125" customWidth="1"/>
    <col min="6610" max="6610" width="61" customWidth="1"/>
    <col min="6611" max="6611" width="65.140625" customWidth="1"/>
    <col min="6612" max="6612" width="60.42578125" customWidth="1"/>
    <col min="6613" max="6613" width="60.140625" customWidth="1"/>
    <col min="6614" max="6614" width="63.5703125" customWidth="1"/>
    <col min="6615" max="6615" width="73" customWidth="1"/>
    <col min="6616" max="6616" width="78.140625" customWidth="1"/>
    <col min="6617" max="6617" width="41.28515625" customWidth="1"/>
    <col min="6618" max="6618" width="163.140625" customWidth="1"/>
    <col min="6619" max="6619" width="62.5703125" customWidth="1"/>
    <col min="6620" max="6620" width="20.42578125" customWidth="1"/>
    <col min="6621" max="6621" width="23.28515625" customWidth="1"/>
    <col min="6622" max="6622" width="255" customWidth="1"/>
    <col min="6844" max="6844" width="26.28515625" customWidth="1"/>
    <col min="6845" max="6845" width="46.28515625" customWidth="1"/>
    <col min="6846" max="6846" width="42.42578125" customWidth="1"/>
    <col min="6847" max="6847" width="45.140625" customWidth="1"/>
    <col min="6848" max="6848" width="48.5703125" customWidth="1"/>
    <col min="6849" max="6849" width="24.85546875" customWidth="1"/>
    <col min="6850" max="6850" width="39.28515625" customWidth="1"/>
    <col min="6851" max="6851" width="37.5703125" customWidth="1"/>
    <col min="6852" max="6852" width="104.7109375" customWidth="1"/>
    <col min="6853" max="6853" width="35" customWidth="1"/>
    <col min="6854" max="6854" width="16.140625" customWidth="1"/>
    <col min="6855" max="6855" width="18.140625" customWidth="1"/>
    <col min="6856" max="6856" width="16.42578125" customWidth="1"/>
    <col min="6857" max="6857" width="55.140625" customWidth="1"/>
    <col min="6858" max="6858" width="42.140625" customWidth="1"/>
    <col min="6859" max="6859" width="54.42578125" customWidth="1"/>
    <col min="6860" max="6860" width="41.42578125" customWidth="1"/>
    <col min="6861" max="6861" width="88" customWidth="1"/>
    <col min="6862" max="6862" width="53" customWidth="1"/>
    <col min="6863" max="6863" width="62.5703125" customWidth="1"/>
    <col min="6864" max="6864" width="80.140625" customWidth="1"/>
    <col min="6865" max="6865" width="68.5703125" customWidth="1"/>
    <col min="6866" max="6866" width="61" customWidth="1"/>
    <col min="6867" max="6867" width="65.140625" customWidth="1"/>
    <col min="6868" max="6868" width="60.42578125" customWidth="1"/>
    <col min="6869" max="6869" width="60.140625" customWidth="1"/>
    <col min="6870" max="6870" width="63.5703125" customWidth="1"/>
    <col min="6871" max="6871" width="73" customWidth="1"/>
    <col min="6872" max="6872" width="78.140625" customWidth="1"/>
    <col min="6873" max="6873" width="41.28515625" customWidth="1"/>
    <col min="6874" max="6874" width="163.140625" customWidth="1"/>
    <col min="6875" max="6875" width="62.5703125" customWidth="1"/>
    <col min="6876" max="6876" width="20.42578125" customWidth="1"/>
    <col min="6877" max="6877" width="23.28515625" customWidth="1"/>
    <col min="6878" max="6878" width="255" customWidth="1"/>
    <col min="7100" max="7100" width="26.28515625" customWidth="1"/>
    <col min="7101" max="7101" width="46.28515625" customWidth="1"/>
    <col min="7102" max="7102" width="42.42578125" customWidth="1"/>
    <col min="7103" max="7103" width="45.140625" customWidth="1"/>
    <col min="7104" max="7104" width="48.5703125" customWidth="1"/>
    <col min="7105" max="7105" width="24.85546875" customWidth="1"/>
    <col min="7106" max="7106" width="39.28515625" customWidth="1"/>
    <col min="7107" max="7107" width="37.5703125" customWidth="1"/>
    <col min="7108" max="7108" width="104.7109375" customWidth="1"/>
    <col min="7109" max="7109" width="35" customWidth="1"/>
    <col min="7110" max="7110" width="16.140625" customWidth="1"/>
    <col min="7111" max="7111" width="18.140625" customWidth="1"/>
    <col min="7112" max="7112" width="16.42578125" customWidth="1"/>
    <col min="7113" max="7113" width="55.140625" customWidth="1"/>
    <col min="7114" max="7114" width="42.140625" customWidth="1"/>
    <col min="7115" max="7115" width="54.42578125" customWidth="1"/>
    <col min="7116" max="7116" width="41.42578125" customWidth="1"/>
    <col min="7117" max="7117" width="88" customWidth="1"/>
    <col min="7118" max="7118" width="53" customWidth="1"/>
    <col min="7119" max="7119" width="62.5703125" customWidth="1"/>
    <col min="7120" max="7120" width="80.140625" customWidth="1"/>
    <col min="7121" max="7121" width="68.5703125" customWidth="1"/>
    <col min="7122" max="7122" width="61" customWidth="1"/>
    <col min="7123" max="7123" width="65.140625" customWidth="1"/>
    <col min="7124" max="7124" width="60.42578125" customWidth="1"/>
    <col min="7125" max="7125" width="60.140625" customWidth="1"/>
    <col min="7126" max="7126" width="63.5703125" customWidth="1"/>
    <col min="7127" max="7127" width="73" customWidth="1"/>
    <col min="7128" max="7128" width="78.140625" customWidth="1"/>
    <col min="7129" max="7129" width="41.28515625" customWidth="1"/>
    <col min="7130" max="7130" width="163.140625" customWidth="1"/>
    <col min="7131" max="7131" width="62.5703125" customWidth="1"/>
    <col min="7132" max="7132" width="20.42578125" customWidth="1"/>
    <col min="7133" max="7133" width="23.28515625" customWidth="1"/>
    <col min="7134" max="7134" width="255" customWidth="1"/>
    <col min="7356" max="7356" width="26.28515625" customWidth="1"/>
    <col min="7357" max="7357" width="46.28515625" customWidth="1"/>
    <col min="7358" max="7358" width="42.42578125" customWidth="1"/>
    <col min="7359" max="7359" width="45.140625" customWidth="1"/>
    <col min="7360" max="7360" width="48.5703125" customWidth="1"/>
    <col min="7361" max="7361" width="24.85546875" customWidth="1"/>
    <col min="7362" max="7362" width="39.28515625" customWidth="1"/>
    <col min="7363" max="7363" width="37.5703125" customWidth="1"/>
    <col min="7364" max="7364" width="104.7109375" customWidth="1"/>
    <col min="7365" max="7365" width="35" customWidth="1"/>
    <col min="7366" max="7366" width="16.140625" customWidth="1"/>
    <col min="7367" max="7367" width="18.140625" customWidth="1"/>
    <col min="7368" max="7368" width="16.42578125" customWidth="1"/>
    <col min="7369" max="7369" width="55.140625" customWidth="1"/>
    <col min="7370" max="7370" width="42.140625" customWidth="1"/>
    <col min="7371" max="7371" width="54.42578125" customWidth="1"/>
    <col min="7372" max="7372" width="41.42578125" customWidth="1"/>
    <col min="7373" max="7373" width="88" customWidth="1"/>
    <col min="7374" max="7374" width="53" customWidth="1"/>
    <col min="7375" max="7375" width="62.5703125" customWidth="1"/>
    <col min="7376" max="7376" width="80.140625" customWidth="1"/>
    <col min="7377" max="7377" width="68.5703125" customWidth="1"/>
    <col min="7378" max="7378" width="61" customWidth="1"/>
    <col min="7379" max="7379" width="65.140625" customWidth="1"/>
    <col min="7380" max="7380" width="60.42578125" customWidth="1"/>
    <col min="7381" max="7381" width="60.140625" customWidth="1"/>
    <col min="7382" max="7382" width="63.5703125" customWidth="1"/>
    <col min="7383" max="7383" width="73" customWidth="1"/>
    <col min="7384" max="7384" width="78.140625" customWidth="1"/>
    <col min="7385" max="7385" width="41.28515625" customWidth="1"/>
    <col min="7386" max="7386" width="163.140625" customWidth="1"/>
    <col min="7387" max="7387" width="62.5703125" customWidth="1"/>
    <col min="7388" max="7388" width="20.42578125" customWidth="1"/>
    <col min="7389" max="7389" width="23.28515625" customWidth="1"/>
    <col min="7390" max="7390" width="255" customWidth="1"/>
    <col min="7612" max="7612" width="26.28515625" customWidth="1"/>
    <col min="7613" max="7613" width="46.28515625" customWidth="1"/>
    <col min="7614" max="7614" width="42.42578125" customWidth="1"/>
    <col min="7615" max="7615" width="45.140625" customWidth="1"/>
    <col min="7616" max="7616" width="48.5703125" customWidth="1"/>
    <col min="7617" max="7617" width="24.85546875" customWidth="1"/>
    <col min="7618" max="7618" width="39.28515625" customWidth="1"/>
    <col min="7619" max="7619" width="37.5703125" customWidth="1"/>
    <col min="7620" max="7620" width="104.7109375" customWidth="1"/>
    <col min="7621" max="7621" width="35" customWidth="1"/>
    <col min="7622" max="7622" width="16.140625" customWidth="1"/>
    <col min="7623" max="7623" width="18.140625" customWidth="1"/>
    <col min="7624" max="7624" width="16.42578125" customWidth="1"/>
    <col min="7625" max="7625" width="55.140625" customWidth="1"/>
    <col min="7626" max="7626" width="42.140625" customWidth="1"/>
    <col min="7627" max="7627" width="54.42578125" customWidth="1"/>
    <col min="7628" max="7628" width="41.42578125" customWidth="1"/>
    <col min="7629" max="7629" width="88" customWidth="1"/>
    <col min="7630" max="7630" width="53" customWidth="1"/>
    <col min="7631" max="7631" width="62.5703125" customWidth="1"/>
    <col min="7632" max="7632" width="80.140625" customWidth="1"/>
    <col min="7633" max="7633" width="68.5703125" customWidth="1"/>
    <col min="7634" max="7634" width="61" customWidth="1"/>
    <col min="7635" max="7635" width="65.140625" customWidth="1"/>
    <col min="7636" max="7636" width="60.42578125" customWidth="1"/>
    <col min="7637" max="7637" width="60.140625" customWidth="1"/>
    <col min="7638" max="7638" width="63.5703125" customWidth="1"/>
    <col min="7639" max="7639" width="73" customWidth="1"/>
    <col min="7640" max="7640" width="78.140625" customWidth="1"/>
    <col min="7641" max="7641" width="41.28515625" customWidth="1"/>
    <col min="7642" max="7642" width="163.140625" customWidth="1"/>
    <col min="7643" max="7643" width="62.5703125" customWidth="1"/>
    <col min="7644" max="7644" width="20.42578125" customWidth="1"/>
    <col min="7645" max="7645" width="23.28515625" customWidth="1"/>
    <col min="7646" max="7646" width="255" customWidth="1"/>
    <col min="7868" max="7868" width="26.28515625" customWidth="1"/>
    <col min="7869" max="7869" width="46.28515625" customWidth="1"/>
    <col min="7870" max="7870" width="42.42578125" customWidth="1"/>
    <col min="7871" max="7871" width="45.140625" customWidth="1"/>
    <col min="7872" max="7872" width="48.5703125" customWidth="1"/>
    <col min="7873" max="7873" width="24.85546875" customWidth="1"/>
    <col min="7874" max="7874" width="39.28515625" customWidth="1"/>
    <col min="7875" max="7875" width="37.5703125" customWidth="1"/>
    <col min="7876" max="7876" width="104.7109375" customWidth="1"/>
    <col min="7877" max="7877" width="35" customWidth="1"/>
    <col min="7878" max="7878" width="16.140625" customWidth="1"/>
    <col min="7879" max="7879" width="18.140625" customWidth="1"/>
    <col min="7880" max="7880" width="16.42578125" customWidth="1"/>
    <col min="7881" max="7881" width="55.140625" customWidth="1"/>
    <col min="7882" max="7882" width="42.140625" customWidth="1"/>
    <col min="7883" max="7883" width="54.42578125" customWidth="1"/>
    <col min="7884" max="7884" width="41.42578125" customWidth="1"/>
    <col min="7885" max="7885" width="88" customWidth="1"/>
    <col min="7886" max="7886" width="53" customWidth="1"/>
    <col min="7887" max="7887" width="62.5703125" customWidth="1"/>
    <col min="7888" max="7888" width="80.140625" customWidth="1"/>
    <col min="7889" max="7889" width="68.5703125" customWidth="1"/>
    <col min="7890" max="7890" width="61" customWidth="1"/>
    <col min="7891" max="7891" width="65.140625" customWidth="1"/>
    <col min="7892" max="7892" width="60.42578125" customWidth="1"/>
    <col min="7893" max="7893" width="60.140625" customWidth="1"/>
    <col min="7894" max="7894" width="63.5703125" customWidth="1"/>
    <col min="7895" max="7895" width="73" customWidth="1"/>
    <col min="7896" max="7896" width="78.140625" customWidth="1"/>
    <col min="7897" max="7897" width="41.28515625" customWidth="1"/>
    <col min="7898" max="7898" width="163.140625" customWidth="1"/>
    <col min="7899" max="7899" width="62.5703125" customWidth="1"/>
    <col min="7900" max="7900" width="20.42578125" customWidth="1"/>
    <col min="7901" max="7901" width="23.28515625" customWidth="1"/>
    <col min="7902" max="7902" width="255" customWidth="1"/>
    <col min="8124" max="8124" width="26.28515625" customWidth="1"/>
    <col min="8125" max="8125" width="46.28515625" customWidth="1"/>
    <col min="8126" max="8126" width="42.42578125" customWidth="1"/>
    <col min="8127" max="8127" width="45.140625" customWidth="1"/>
    <col min="8128" max="8128" width="48.5703125" customWidth="1"/>
    <col min="8129" max="8129" width="24.85546875" customWidth="1"/>
    <col min="8130" max="8130" width="39.28515625" customWidth="1"/>
    <col min="8131" max="8131" width="37.5703125" customWidth="1"/>
    <col min="8132" max="8132" width="104.7109375" customWidth="1"/>
    <col min="8133" max="8133" width="35" customWidth="1"/>
    <col min="8134" max="8134" width="16.140625" customWidth="1"/>
    <col min="8135" max="8135" width="18.140625" customWidth="1"/>
    <col min="8136" max="8136" width="16.42578125" customWidth="1"/>
    <col min="8137" max="8137" width="55.140625" customWidth="1"/>
    <col min="8138" max="8138" width="42.140625" customWidth="1"/>
    <col min="8139" max="8139" width="54.42578125" customWidth="1"/>
    <col min="8140" max="8140" width="41.42578125" customWidth="1"/>
    <col min="8141" max="8141" width="88" customWidth="1"/>
    <col min="8142" max="8142" width="53" customWidth="1"/>
    <col min="8143" max="8143" width="62.5703125" customWidth="1"/>
    <col min="8144" max="8144" width="80.140625" customWidth="1"/>
    <col min="8145" max="8145" width="68.5703125" customWidth="1"/>
    <col min="8146" max="8146" width="61" customWidth="1"/>
    <col min="8147" max="8147" width="65.140625" customWidth="1"/>
    <col min="8148" max="8148" width="60.42578125" customWidth="1"/>
    <col min="8149" max="8149" width="60.140625" customWidth="1"/>
    <col min="8150" max="8150" width="63.5703125" customWidth="1"/>
    <col min="8151" max="8151" width="73" customWidth="1"/>
    <col min="8152" max="8152" width="78.140625" customWidth="1"/>
    <col min="8153" max="8153" width="41.28515625" customWidth="1"/>
    <col min="8154" max="8154" width="163.140625" customWidth="1"/>
    <col min="8155" max="8155" width="62.5703125" customWidth="1"/>
    <col min="8156" max="8156" width="20.42578125" customWidth="1"/>
    <col min="8157" max="8157" width="23.28515625" customWidth="1"/>
    <col min="8158" max="8158" width="255" customWidth="1"/>
    <col min="8380" max="8380" width="26.28515625" customWidth="1"/>
    <col min="8381" max="8381" width="46.28515625" customWidth="1"/>
    <col min="8382" max="8382" width="42.42578125" customWidth="1"/>
    <col min="8383" max="8383" width="45.140625" customWidth="1"/>
    <col min="8384" max="8384" width="48.5703125" customWidth="1"/>
    <col min="8385" max="8385" width="24.85546875" customWidth="1"/>
    <col min="8386" max="8386" width="39.28515625" customWidth="1"/>
    <col min="8387" max="8387" width="37.5703125" customWidth="1"/>
    <col min="8388" max="8388" width="104.7109375" customWidth="1"/>
    <col min="8389" max="8389" width="35" customWidth="1"/>
    <col min="8390" max="8390" width="16.140625" customWidth="1"/>
    <col min="8391" max="8391" width="18.140625" customWidth="1"/>
    <col min="8392" max="8392" width="16.42578125" customWidth="1"/>
    <col min="8393" max="8393" width="55.140625" customWidth="1"/>
    <col min="8394" max="8394" width="42.140625" customWidth="1"/>
    <col min="8395" max="8395" width="54.42578125" customWidth="1"/>
    <col min="8396" max="8396" width="41.42578125" customWidth="1"/>
    <col min="8397" max="8397" width="88" customWidth="1"/>
    <col min="8398" max="8398" width="53" customWidth="1"/>
    <col min="8399" max="8399" width="62.5703125" customWidth="1"/>
    <col min="8400" max="8400" width="80.140625" customWidth="1"/>
    <col min="8401" max="8401" width="68.5703125" customWidth="1"/>
    <col min="8402" max="8402" width="61" customWidth="1"/>
    <col min="8403" max="8403" width="65.140625" customWidth="1"/>
    <col min="8404" max="8404" width="60.42578125" customWidth="1"/>
    <col min="8405" max="8405" width="60.140625" customWidth="1"/>
    <col min="8406" max="8406" width="63.5703125" customWidth="1"/>
    <col min="8407" max="8407" width="73" customWidth="1"/>
    <col min="8408" max="8408" width="78.140625" customWidth="1"/>
    <col min="8409" max="8409" width="41.28515625" customWidth="1"/>
    <col min="8410" max="8410" width="163.140625" customWidth="1"/>
    <col min="8411" max="8411" width="62.5703125" customWidth="1"/>
    <col min="8412" max="8412" width="20.42578125" customWidth="1"/>
    <col min="8413" max="8413" width="23.28515625" customWidth="1"/>
    <col min="8414" max="8414" width="255" customWidth="1"/>
    <col min="8636" max="8636" width="26.28515625" customWidth="1"/>
    <col min="8637" max="8637" width="46.28515625" customWidth="1"/>
    <col min="8638" max="8638" width="42.42578125" customWidth="1"/>
    <col min="8639" max="8639" width="45.140625" customWidth="1"/>
    <col min="8640" max="8640" width="48.5703125" customWidth="1"/>
    <col min="8641" max="8641" width="24.85546875" customWidth="1"/>
    <col min="8642" max="8642" width="39.28515625" customWidth="1"/>
    <col min="8643" max="8643" width="37.5703125" customWidth="1"/>
    <col min="8644" max="8644" width="104.7109375" customWidth="1"/>
    <col min="8645" max="8645" width="35" customWidth="1"/>
    <col min="8646" max="8646" width="16.140625" customWidth="1"/>
    <col min="8647" max="8647" width="18.140625" customWidth="1"/>
    <col min="8648" max="8648" width="16.42578125" customWidth="1"/>
    <col min="8649" max="8649" width="55.140625" customWidth="1"/>
    <col min="8650" max="8650" width="42.140625" customWidth="1"/>
    <col min="8651" max="8651" width="54.42578125" customWidth="1"/>
    <col min="8652" max="8652" width="41.42578125" customWidth="1"/>
    <col min="8653" max="8653" width="88" customWidth="1"/>
    <col min="8654" max="8654" width="53" customWidth="1"/>
    <col min="8655" max="8655" width="62.5703125" customWidth="1"/>
    <col min="8656" max="8656" width="80.140625" customWidth="1"/>
    <col min="8657" max="8657" width="68.5703125" customWidth="1"/>
    <col min="8658" max="8658" width="61" customWidth="1"/>
    <col min="8659" max="8659" width="65.140625" customWidth="1"/>
    <col min="8660" max="8660" width="60.42578125" customWidth="1"/>
    <col min="8661" max="8661" width="60.140625" customWidth="1"/>
    <col min="8662" max="8662" width="63.5703125" customWidth="1"/>
    <col min="8663" max="8663" width="73" customWidth="1"/>
    <col min="8664" max="8664" width="78.140625" customWidth="1"/>
    <col min="8665" max="8665" width="41.28515625" customWidth="1"/>
    <col min="8666" max="8666" width="163.140625" customWidth="1"/>
    <col min="8667" max="8667" width="62.5703125" customWidth="1"/>
    <col min="8668" max="8668" width="20.42578125" customWidth="1"/>
    <col min="8669" max="8669" width="23.28515625" customWidth="1"/>
    <col min="8670" max="8670" width="255" customWidth="1"/>
    <col min="8892" max="8892" width="26.28515625" customWidth="1"/>
    <col min="8893" max="8893" width="46.28515625" customWidth="1"/>
    <col min="8894" max="8894" width="42.42578125" customWidth="1"/>
    <col min="8895" max="8895" width="45.140625" customWidth="1"/>
    <col min="8896" max="8896" width="48.5703125" customWidth="1"/>
    <col min="8897" max="8897" width="24.85546875" customWidth="1"/>
    <col min="8898" max="8898" width="39.28515625" customWidth="1"/>
    <col min="8899" max="8899" width="37.5703125" customWidth="1"/>
    <col min="8900" max="8900" width="104.7109375" customWidth="1"/>
    <col min="8901" max="8901" width="35" customWidth="1"/>
    <col min="8902" max="8902" width="16.140625" customWidth="1"/>
    <col min="8903" max="8903" width="18.140625" customWidth="1"/>
    <col min="8904" max="8904" width="16.42578125" customWidth="1"/>
    <col min="8905" max="8905" width="55.140625" customWidth="1"/>
    <col min="8906" max="8906" width="42.140625" customWidth="1"/>
    <col min="8907" max="8907" width="54.42578125" customWidth="1"/>
    <col min="8908" max="8908" width="41.42578125" customWidth="1"/>
    <col min="8909" max="8909" width="88" customWidth="1"/>
    <col min="8910" max="8910" width="53" customWidth="1"/>
    <col min="8911" max="8911" width="62.5703125" customWidth="1"/>
    <col min="8912" max="8912" width="80.140625" customWidth="1"/>
    <col min="8913" max="8913" width="68.5703125" customWidth="1"/>
    <col min="8914" max="8914" width="61" customWidth="1"/>
    <col min="8915" max="8915" width="65.140625" customWidth="1"/>
    <col min="8916" max="8916" width="60.42578125" customWidth="1"/>
    <col min="8917" max="8917" width="60.140625" customWidth="1"/>
    <col min="8918" max="8918" width="63.5703125" customWidth="1"/>
    <col min="8919" max="8919" width="73" customWidth="1"/>
    <col min="8920" max="8920" width="78.140625" customWidth="1"/>
    <col min="8921" max="8921" width="41.28515625" customWidth="1"/>
    <col min="8922" max="8922" width="163.140625" customWidth="1"/>
    <col min="8923" max="8923" width="62.5703125" customWidth="1"/>
    <col min="8924" max="8924" width="20.42578125" customWidth="1"/>
    <col min="8925" max="8925" width="23.28515625" customWidth="1"/>
    <col min="8926" max="8926" width="255" customWidth="1"/>
    <col min="9148" max="9148" width="26.28515625" customWidth="1"/>
    <col min="9149" max="9149" width="46.28515625" customWidth="1"/>
    <col min="9150" max="9150" width="42.42578125" customWidth="1"/>
    <col min="9151" max="9151" width="45.140625" customWidth="1"/>
    <col min="9152" max="9152" width="48.5703125" customWidth="1"/>
    <col min="9153" max="9153" width="24.85546875" customWidth="1"/>
    <col min="9154" max="9154" width="39.28515625" customWidth="1"/>
    <col min="9155" max="9155" width="37.5703125" customWidth="1"/>
    <col min="9156" max="9156" width="104.7109375" customWidth="1"/>
    <col min="9157" max="9157" width="35" customWidth="1"/>
    <col min="9158" max="9158" width="16.140625" customWidth="1"/>
    <col min="9159" max="9159" width="18.140625" customWidth="1"/>
    <col min="9160" max="9160" width="16.42578125" customWidth="1"/>
    <col min="9161" max="9161" width="55.140625" customWidth="1"/>
    <col min="9162" max="9162" width="42.140625" customWidth="1"/>
    <col min="9163" max="9163" width="54.42578125" customWidth="1"/>
    <col min="9164" max="9164" width="41.42578125" customWidth="1"/>
    <col min="9165" max="9165" width="88" customWidth="1"/>
    <col min="9166" max="9166" width="53" customWidth="1"/>
    <col min="9167" max="9167" width="62.5703125" customWidth="1"/>
    <col min="9168" max="9168" width="80.140625" customWidth="1"/>
    <col min="9169" max="9169" width="68.5703125" customWidth="1"/>
    <col min="9170" max="9170" width="61" customWidth="1"/>
    <col min="9171" max="9171" width="65.140625" customWidth="1"/>
    <col min="9172" max="9172" width="60.42578125" customWidth="1"/>
    <col min="9173" max="9173" width="60.140625" customWidth="1"/>
    <col min="9174" max="9174" width="63.5703125" customWidth="1"/>
    <col min="9175" max="9175" width="73" customWidth="1"/>
    <col min="9176" max="9176" width="78.140625" customWidth="1"/>
    <col min="9177" max="9177" width="41.28515625" customWidth="1"/>
    <col min="9178" max="9178" width="163.140625" customWidth="1"/>
    <col min="9179" max="9179" width="62.5703125" customWidth="1"/>
    <col min="9180" max="9180" width="20.42578125" customWidth="1"/>
    <col min="9181" max="9181" width="23.28515625" customWidth="1"/>
    <col min="9182" max="9182" width="255" customWidth="1"/>
    <col min="9404" max="9404" width="26.28515625" customWidth="1"/>
    <col min="9405" max="9405" width="46.28515625" customWidth="1"/>
    <col min="9406" max="9406" width="42.42578125" customWidth="1"/>
    <col min="9407" max="9407" width="45.140625" customWidth="1"/>
    <col min="9408" max="9408" width="48.5703125" customWidth="1"/>
    <col min="9409" max="9409" width="24.85546875" customWidth="1"/>
    <col min="9410" max="9410" width="39.28515625" customWidth="1"/>
    <col min="9411" max="9411" width="37.5703125" customWidth="1"/>
    <col min="9412" max="9412" width="104.7109375" customWidth="1"/>
    <col min="9413" max="9413" width="35" customWidth="1"/>
    <col min="9414" max="9414" width="16.140625" customWidth="1"/>
    <col min="9415" max="9415" width="18.140625" customWidth="1"/>
    <col min="9416" max="9416" width="16.42578125" customWidth="1"/>
    <col min="9417" max="9417" width="55.140625" customWidth="1"/>
    <col min="9418" max="9418" width="42.140625" customWidth="1"/>
    <col min="9419" max="9419" width="54.42578125" customWidth="1"/>
    <col min="9420" max="9420" width="41.42578125" customWidth="1"/>
    <col min="9421" max="9421" width="88" customWidth="1"/>
    <col min="9422" max="9422" width="53" customWidth="1"/>
    <col min="9423" max="9423" width="62.5703125" customWidth="1"/>
    <col min="9424" max="9424" width="80.140625" customWidth="1"/>
    <col min="9425" max="9425" width="68.5703125" customWidth="1"/>
    <col min="9426" max="9426" width="61" customWidth="1"/>
    <col min="9427" max="9427" width="65.140625" customWidth="1"/>
    <col min="9428" max="9428" width="60.42578125" customWidth="1"/>
    <col min="9429" max="9429" width="60.140625" customWidth="1"/>
    <col min="9430" max="9430" width="63.5703125" customWidth="1"/>
    <col min="9431" max="9431" width="73" customWidth="1"/>
    <col min="9432" max="9432" width="78.140625" customWidth="1"/>
    <col min="9433" max="9433" width="41.28515625" customWidth="1"/>
    <col min="9434" max="9434" width="163.140625" customWidth="1"/>
    <col min="9435" max="9435" width="62.5703125" customWidth="1"/>
    <col min="9436" max="9436" width="20.42578125" customWidth="1"/>
    <col min="9437" max="9437" width="23.28515625" customWidth="1"/>
    <col min="9438" max="9438" width="255" customWidth="1"/>
    <col min="9660" max="9660" width="26.28515625" customWidth="1"/>
    <col min="9661" max="9661" width="46.28515625" customWidth="1"/>
    <col min="9662" max="9662" width="42.42578125" customWidth="1"/>
    <col min="9663" max="9663" width="45.140625" customWidth="1"/>
    <col min="9664" max="9664" width="48.5703125" customWidth="1"/>
    <col min="9665" max="9665" width="24.85546875" customWidth="1"/>
    <col min="9666" max="9666" width="39.28515625" customWidth="1"/>
    <col min="9667" max="9667" width="37.5703125" customWidth="1"/>
    <col min="9668" max="9668" width="104.7109375" customWidth="1"/>
    <col min="9669" max="9669" width="35" customWidth="1"/>
    <col min="9670" max="9670" width="16.140625" customWidth="1"/>
    <col min="9671" max="9671" width="18.140625" customWidth="1"/>
    <col min="9672" max="9672" width="16.42578125" customWidth="1"/>
    <col min="9673" max="9673" width="55.140625" customWidth="1"/>
    <col min="9674" max="9674" width="42.140625" customWidth="1"/>
    <col min="9675" max="9675" width="54.42578125" customWidth="1"/>
    <col min="9676" max="9676" width="41.42578125" customWidth="1"/>
    <col min="9677" max="9677" width="88" customWidth="1"/>
    <col min="9678" max="9678" width="53" customWidth="1"/>
    <col min="9679" max="9679" width="62.5703125" customWidth="1"/>
    <col min="9680" max="9680" width="80.140625" customWidth="1"/>
    <col min="9681" max="9681" width="68.5703125" customWidth="1"/>
    <col min="9682" max="9682" width="61" customWidth="1"/>
    <col min="9683" max="9683" width="65.140625" customWidth="1"/>
    <col min="9684" max="9684" width="60.42578125" customWidth="1"/>
    <col min="9685" max="9685" width="60.140625" customWidth="1"/>
    <col min="9686" max="9686" width="63.5703125" customWidth="1"/>
    <col min="9687" max="9687" width="73" customWidth="1"/>
    <col min="9688" max="9688" width="78.140625" customWidth="1"/>
    <col min="9689" max="9689" width="41.28515625" customWidth="1"/>
    <col min="9690" max="9690" width="163.140625" customWidth="1"/>
    <col min="9691" max="9691" width="62.5703125" customWidth="1"/>
    <col min="9692" max="9692" width="20.42578125" customWidth="1"/>
    <col min="9693" max="9693" width="23.28515625" customWidth="1"/>
    <col min="9694" max="9694" width="255" customWidth="1"/>
    <col min="9916" max="9916" width="26.28515625" customWidth="1"/>
    <col min="9917" max="9917" width="46.28515625" customWidth="1"/>
    <col min="9918" max="9918" width="42.42578125" customWidth="1"/>
    <col min="9919" max="9919" width="45.140625" customWidth="1"/>
    <col min="9920" max="9920" width="48.5703125" customWidth="1"/>
    <col min="9921" max="9921" width="24.85546875" customWidth="1"/>
    <col min="9922" max="9922" width="39.28515625" customWidth="1"/>
    <col min="9923" max="9923" width="37.5703125" customWidth="1"/>
    <col min="9924" max="9924" width="104.7109375" customWidth="1"/>
    <col min="9925" max="9925" width="35" customWidth="1"/>
    <col min="9926" max="9926" width="16.140625" customWidth="1"/>
    <col min="9927" max="9927" width="18.140625" customWidth="1"/>
    <col min="9928" max="9928" width="16.42578125" customWidth="1"/>
    <col min="9929" max="9929" width="55.140625" customWidth="1"/>
    <col min="9930" max="9930" width="42.140625" customWidth="1"/>
    <col min="9931" max="9931" width="54.42578125" customWidth="1"/>
    <col min="9932" max="9932" width="41.42578125" customWidth="1"/>
    <col min="9933" max="9933" width="88" customWidth="1"/>
    <col min="9934" max="9934" width="53" customWidth="1"/>
    <col min="9935" max="9935" width="62.5703125" customWidth="1"/>
    <col min="9936" max="9936" width="80.140625" customWidth="1"/>
    <col min="9937" max="9937" width="68.5703125" customWidth="1"/>
    <col min="9938" max="9938" width="61" customWidth="1"/>
    <col min="9939" max="9939" width="65.140625" customWidth="1"/>
    <col min="9940" max="9940" width="60.42578125" customWidth="1"/>
    <col min="9941" max="9941" width="60.140625" customWidth="1"/>
    <col min="9942" max="9942" width="63.5703125" customWidth="1"/>
    <col min="9943" max="9943" width="73" customWidth="1"/>
    <col min="9944" max="9944" width="78.140625" customWidth="1"/>
    <col min="9945" max="9945" width="41.28515625" customWidth="1"/>
    <col min="9946" max="9946" width="163.140625" customWidth="1"/>
    <col min="9947" max="9947" width="62.5703125" customWidth="1"/>
    <col min="9948" max="9948" width="20.42578125" customWidth="1"/>
    <col min="9949" max="9949" width="23.28515625" customWidth="1"/>
    <col min="9950" max="9950" width="255" customWidth="1"/>
    <col min="10172" max="10172" width="26.28515625" customWidth="1"/>
    <col min="10173" max="10173" width="46.28515625" customWidth="1"/>
    <col min="10174" max="10174" width="42.42578125" customWidth="1"/>
    <col min="10175" max="10175" width="45.140625" customWidth="1"/>
    <col min="10176" max="10176" width="48.5703125" customWidth="1"/>
    <col min="10177" max="10177" width="24.85546875" customWidth="1"/>
    <col min="10178" max="10178" width="39.28515625" customWidth="1"/>
    <col min="10179" max="10179" width="37.5703125" customWidth="1"/>
    <col min="10180" max="10180" width="104.7109375" customWidth="1"/>
    <col min="10181" max="10181" width="35" customWidth="1"/>
    <col min="10182" max="10182" width="16.140625" customWidth="1"/>
    <col min="10183" max="10183" width="18.140625" customWidth="1"/>
    <col min="10184" max="10184" width="16.42578125" customWidth="1"/>
    <col min="10185" max="10185" width="55.140625" customWidth="1"/>
    <col min="10186" max="10186" width="42.140625" customWidth="1"/>
    <col min="10187" max="10187" width="54.42578125" customWidth="1"/>
    <col min="10188" max="10188" width="41.42578125" customWidth="1"/>
    <col min="10189" max="10189" width="88" customWidth="1"/>
    <col min="10190" max="10190" width="53" customWidth="1"/>
    <col min="10191" max="10191" width="62.5703125" customWidth="1"/>
    <col min="10192" max="10192" width="80.140625" customWidth="1"/>
    <col min="10193" max="10193" width="68.5703125" customWidth="1"/>
    <col min="10194" max="10194" width="61" customWidth="1"/>
    <col min="10195" max="10195" width="65.140625" customWidth="1"/>
    <col min="10196" max="10196" width="60.42578125" customWidth="1"/>
    <col min="10197" max="10197" width="60.140625" customWidth="1"/>
    <col min="10198" max="10198" width="63.5703125" customWidth="1"/>
    <col min="10199" max="10199" width="73" customWidth="1"/>
    <col min="10200" max="10200" width="78.140625" customWidth="1"/>
    <col min="10201" max="10201" width="41.28515625" customWidth="1"/>
    <col min="10202" max="10202" width="163.140625" customWidth="1"/>
    <col min="10203" max="10203" width="62.5703125" customWidth="1"/>
    <col min="10204" max="10204" width="20.42578125" customWidth="1"/>
    <col min="10205" max="10205" width="23.28515625" customWidth="1"/>
    <col min="10206" max="10206" width="255" customWidth="1"/>
    <col min="10428" max="10428" width="26.28515625" customWidth="1"/>
    <col min="10429" max="10429" width="46.28515625" customWidth="1"/>
    <col min="10430" max="10430" width="42.42578125" customWidth="1"/>
    <col min="10431" max="10431" width="45.140625" customWidth="1"/>
    <col min="10432" max="10432" width="48.5703125" customWidth="1"/>
    <col min="10433" max="10433" width="24.85546875" customWidth="1"/>
    <col min="10434" max="10434" width="39.28515625" customWidth="1"/>
    <col min="10435" max="10435" width="37.5703125" customWidth="1"/>
    <col min="10436" max="10436" width="104.7109375" customWidth="1"/>
    <col min="10437" max="10437" width="35" customWidth="1"/>
    <col min="10438" max="10438" width="16.140625" customWidth="1"/>
    <col min="10439" max="10439" width="18.140625" customWidth="1"/>
    <col min="10440" max="10440" width="16.42578125" customWidth="1"/>
    <col min="10441" max="10441" width="55.140625" customWidth="1"/>
    <col min="10442" max="10442" width="42.140625" customWidth="1"/>
    <col min="10443" max="10443" width="54.42578125" customWidth="1"/>
    <col min="10444" max="10444" width="41.42578125" customWidth="1"/>
    <col min="10445" max="10445" width="88" customWidth="1"/>
    <col min="10446" max="10446" width="53" customWidth="1"/>
    <col min="10447" max="10447" width="62.5703125" customWidth="1"/>
    <col min="10448" max="10448" width="80.140625" customWidth="1"/>
    <col min="10449" max="10449" width="68.5703125" customWidth="1"/>
    <col min="10450" max="10450" width="61" customWidth="1"/>
    <col min="10451" max="10451" width="65.140625" customWidth="1"/>
    <col min="10452" max="10452" width="60.42578125" customWidth="1"/>
    <col min="10453" max="10453" width="60.140625" customWidth="1"/>
    <col min="10454" max="10454" width="63.5703125" customWidth="1"/>
    <col min="10455" max="10455" width="73" customWidth="1"/>
    <col min="10456" max="10456" width="78.140625" customWidth="1"/>
    <col min="10457" max="10457" width="41.28515625" customWidth="1"/>
    <col min="10458" max="10458" width="163.140625" customWidth="1"/>
    <col min="10459" max="10459" width="62.5703125" customWidth="1"/>
    <col min="10460" max="10460" width="20.42578125" customWidth="1"/>
    <col min="10461" max="10461" width="23.28515625" customWidth="1"/>
    <col min="10462" max="10462" width="255" customWidth="1"/>
    <col min="10684" max="10684" width="26.28515625" customWidth="1"/>
    <col min="10685" max="10685" width="46.28515625" customWidth="1"/>
    <col min="10686" max="10686" width="42.42578125" customWidth="1"/>
    <col min="10687" max="10687" width="45.140625" customWidth="1"/>
    <col min="10688" max="10688" width="48.5703125" customWidth="1"/>
    <col min="10689" max="10689" width="24.85546875" customWidth="1"/>
    <col min="10690" max="10690" width="39.28515625" customWidth="1"/>
    <col min="10691" max="10691" width="37.5703125" customWidth="1"/>
    <col min="10692" max="10692" width="104.7109375" customWidth="1"/>
    <col min="10693" max="10693" width="35" customWidth="1"/>
    <col min="10694" max="10694" width="16.140625" customWidth="1"/>
    <col min="10695" max="10695" width="18.140625" customWidth="1"/>
    <col min="10696" max="10696" width="16.42578125" customWidth="1"/>
    <col min="10697" max="10697" width="55.140625" customWidth="1"/>
    <col min="10698" max="10698" width="42.140625" customWidth="1"/>
    <col min="10699" max="10699" width="54.42578125" customWidth="1"/>
    <col min="10700" max="10700" width="41.42578125" customWidth="1"/>
    <col min="10701" max="10701" width="88" customWidth="1"/>
    <col min="10702" max="10702" width="53" customWidth="1"/>
    <col min="10703" max="10703" width="62.5703125" customWidth="1"/>
    <col min="10704" max="10704" width="80.140625" customWidth="1"/>
    <col min="10705" max="10705" width="68.5703125" customWidth="1"/>
    <col min="10706" max="10706" width="61" customWidth="1"/>
    <col min="10707" max="10707" width="65.140625" customWidth="1"/>
    <col min="10708" max="10708" width="60.42578125" customWidth="1"/>
    <col min="10709" max="10709" width="60.140625" customWidth="1"/>
    <col min="10710" max="10710" width="63.5703125" customWidth="1"/>
    <col min="10711" max="10711" width="73" customWidth="1"/>
    <col min="10712" max="10712" width="78.140625" customWidth="1"/>
    <col min="10713" max="10713" width="41.28515625" customWidth="1"/>
    <col min="10714" max="10714" width="163.140625" customWidth="1"/>
    <col min="10715" max="10715" width="62.5703125" customWidth="1"/>
    <col min="10716" max="10716" width="20.42578125" customWidth="1"/>
    <col min="10717" max="10717" width="23.28515625" customWidth="1"/>
    <col min="10718" max="10718" width="255" customWidth="1"/>
    <col min="10940" max="10940" width="26.28515625" customWidth="1"/>
    <col min="10941" max="10941" width="46.28515625" customWidth="1"/>
    <col min="10942" max="10942" width="42.42578125" customWidth="1"/>
    <col min="10943" max="10943" width="45.140625" customWidth="1"/>
    <col min="10944" max="10944" width="48.5703125" customWidth="1"/>
    <col min="10945" max="10945" width="24.85546875" customWidth="1"/>
    <col min="10946" max="10946" width="39.28515625" customWidth="1"/>
    <col min="10947" max="10947" width="37.5703125" customWidth="1"/>
    <col min="10948" max="10948" width="104.7109375" customWidth="1"/>
    <col min="10949" max="10949" width="35" customWidth="1"/>
    <col min="10950" max="10950" width="16.140625" customWidth="1"/>
    <col min="10951" max="10951" width="18.140625" customWidth="1"/>
    <col min="10952" max="10952" width="16.42578125" customWidth="1"/>
    <col min="10953" max="10953" width="55.140625" customWidth="1"/>
    <col min="10954" max="10954" width="42.140625" customWidth="1"/>
    <col min="10955" max="10955" width="54.42578125" customWidth="1"/>
    <col min="10956" max="10956" width="41.42578125" customWidth="1"/>
    <col min="10957" max="10957" width="88" customWidth="1"/>
    <col min="10958" max="10958" width="53" customWidth="1"/>
    <col min="10959" max="10959" width="62.5703125" customWidth="1"/>
    <col min="10960" max="10960" width="80.140625" customWidth="1"/>
    <col min="10961" max="10961" width="68.5703125" customWidth="1"/>
    <col min="10962" max="10962" width="61" customWidth="1"/>
    <col min="10963" max="10963" width="65.140625" customWidth="1"/>
    <col min="10964" max="10964" width="60.42578125" customWidth="1"/>
    <col min="10965" max="10965" width="60.140625" customWidth="1"/>
    <col min="10966" max="10966" width="63.5703125" customWidth="1"/>
    <col min="10967" max="10967" width="73" customWidth="1"/>
    <col min="10968" max="10968" width="78.140625" customWidth="1"/>
    <col min="10969" max="10969" width="41.28515625" customWidth="1"/>
    <col min="10970" max="10970" width="163.140625" customWidth="1"/>
    <col min="10971" max="10971" width="62.5703125" customWidth="1"/>
    <col min="10972" max="10972" width="20.42578125" customWidth="1"/>
    <col min="10973" max="10973" width="23.28515625" customWidth="1"/>
    <col min="10974" max="10974" width="255" customWidth="1"/>
    <col min="11196" max="11196" width="26.28515625" customWidth="1"/>
    <col min="11197" max="11197" width="46.28515625" customWidth="1"/>
    <col min="11198" max="11198" width="42.42578125" customWidth="1"/>
    <col min="11199" max="11199" width="45.140625" customWidth="1"/>
    <col min="11200" max="11200" width="48.5703125" customWidth="1"/>
    <col min="11201" max="11201" width="24.85546875" customWidth="1"/>
    <col min="11202" max="11202" width="39.28515625" customWidth="1"/>
    <col min="11203" max="11203" width="37.5703125" customWidth="1"/>
    <col min="11204" max="11204" width="104.7109375" customWidth="1"/>
    <col min="11205" max="11205" width="35" customWidth="1"/>
    <col min="11206" max="11206" width="16.140625" customWidth="1"/>
    <col min="11207" max="11207" width="18.140625" customWidth="1"/>
    <col min="11208" max="11208" width="16.42578125" customWidth="1"/>
    <col min="11209" max="11209" width="55.140625" customWidth="1"/>
    <col min="11210" max="11210" width="42.140625" customWidth="1"/>
    <col min="11211" max="11211" width="54.42578125" customWidth="1"/>
    <col min="11212" max="11212" width="41.42578125" customWidth="1"/>
    <col min="11213" max="11213" width="88" customWidth="1"/>
    <col min="11214" max="11214" width="53" customWidth="1"/>
    <col min="11215" max="11215" width="62.5703125" customWidth="1"/>
    <col min="11216" max="11216" width="80.140625" customWidth="1"/>
    <col min="11217" max="11217" width="68.5703125" customWidth="1"/>
    <col min="11218" max="11218" width="61" customWidth="1"/>
    <col min="11219" max="11219" width="65.140625" customWidth="1"/>
    <col min="11220" max="11220" width="60.42578125" customWidth="1"/>
    <col min="11221" max="11221" width="60.140625" customWidth="1"/>
    <col min="11222" max="11222" width="63.5703125" customWidth="1"/>
    <col min="11223" max="11223" width="73" customWidth="1"/>
    <col min="11224" max="11224" width="78.140625" customWidth="1"/>
    <col min="11225" max="11225" width="41.28515625" customWidth="1"/>
    <col min="11226" max="11226" width="163.140625" customWidth="1"/>
    <col min="11227" max="11227" width="62.5703125" customWidth="1"/>
    <col min="11228" max="11228" width="20.42578125" customWidth="1"/>
    <col min="11229" max="11229" width="23.28515625" customWidth="1"/>
    <col min="11230" max="11230" width="255" customWidth="1"/>
    <col min="11452" max="11452" width="26.28515625" customWidth="1"/>
    <col min="11453" max="11453" width="46.28515625" customWidth="1"/>
    <col min="11454" max="11454" width="42.42578125" customWidth="1"/>
    <col min="11455" max="11455" width="45.140625" customWidth="1"/>
    <col min="11456" max="11456" width="48.5703125" customWidth="1"/>
    <col min="11457" max="11457" width="24.85546875" customWidth="1"/>
    <col min="11458" max="11458" width="39.28515625" customWidth="1"/>
    <col min="11459" max="11459" width="37.5703125" customWidth="1"/>
    <col min="11460" max="11460" width="104.7109375" customWidth="1"/>
    <col min="11461" max="11461" width="35" customWidth="1"/>
    <col min="11462" max="11462" width="16.140625" customWidth="1"/>
    <col min="11463" max="11463" width="18.140625" customWidth="1"/>
    <col min="11464" max="11464" width="16.42578125" customWidth="1"/>
    <col min="11465" max="11465" width="55.140625" customWidth="1"/>
    <col min="11466" max="11466" width="42.140625" customWidth="1"/>
    <col min="11467" max="11467" width="54.42578125" customWidth="1"/>
    <col min="11468" max="11468" width="41.42578125" customWidth="1"/>
    <col min="11469" max="11469" width="88" customWidth="1"/>
    <col min="11470" max="11470" width="53" customWidth="1"/>
    <col min="11471" max="11471" width="62.5703125" customWidth="1"/>
    <col min="11472" max="11472" width="80.140625" customWidth="1"/>
    <col min="11473" max="11473" width="68.5703125" customWidth="1"/>
    <col min="11474" max="11474" width="61" customWidth="1"/>
    <col min="11475" max="11475" width="65.140625" customWidth="1"/>
    <col min="11476" max="11476" width="60.42578125" customWidth="1"/>
    <col min="11477" max="11477" width="60.140625" customWidth="1"/>
    <col min="11478" max="11478" width="63.5703125" customWidth="1"/>
    <col min="11479" max="11479" width="73" customWidth="1"/>
    <col min="11480" max="11480" width="78.140625" customWidth="1"/>
    <col min="11481" max="11481" width="41.28515625" customWidth="1"/>
    <col min="11482" max="11482" width="163.140625" customWidth="1"/>
    <col min="11483" max="11483" width="62.5703125" customWidth="1"/>
    <col min="11484" max="11484" width="20.42578125" customWidth="1"/>
    <col min="11485" max="11485" width="23.28515625" customWidth="1"/>
    <col min="11486" max="11486" width="255" customWidth="1"/>
    <col min="11708" max="11708" width="26.28515625" customWidth="1"/>
    <col min="11709" max="11709" width="46.28515625" customWidth="1"/>
    <col min="11710" max="11710" width="42.42578125" customWidth="1"/>
    <col min="11711" max="11711" width="45.140625" customWidth="1"/>
    <col min="11712" max="11712" width="48.5703125" customWidth="1"/>
    <col min="11713" max="11713" width="24.85546875" customWidth="1"/>
    <col min="11714" max="11714" width="39.28515625" customWidth="1"/>
    <col min="11715" max="11715" width="37.5703125" customWidth="1"/>
    <col min="11716" max="11716" width="104.7109375" customWidth="1"/>
    <col min="11717" max="11717" width="35" customWidth="1"/>
    <col min="11718" max="11718" width="16.140625" customWidth="1"/>
    <col min="11719" max="11719" width="18.140625" customWidth="1"/>
    <col min="11720" max="11720" width="16.42578125" customWidth="1"/>
    <col min="11721" max="11721" width="55.140625" customWidth="1"/>
    <col min="11722" max="11722" width="42.140625" customWidth="1"/>
    <col min="11723" max="11723" width="54.42578125" customWidth="1"/>
    <col min="11724" max="11724" width="41.42578125" customWidth="1"/>
    <col min="11725" max="11725" width="88" customWidth="1"/>
    <col min="11726" max="11726" width="53" customWidth="1"/>
    <col min="11727" max="11727" width="62.5703125" customWidth="1"/>
    <col min="11728" max="11728" width="80.140625" customWidth="1"/>
    <col min="11729" max="11729" width="68.5703125" customWidth="1"/>
    <col min="11730" max="11730" width="61" customWidth="1"/>
    <col min="11731" max="11731" width="65.140625" customWidth="1"/>
    <col min="11732" max="11732" width="60.42578125" customWidth="1"/>
    <col min="11733" max="11733" width="60.140625" customWidth="1"/>
    <col min="11734" max="11734" width="63.5703125" customWidth="1"/>
    <col min="11735" max="11735" width="73" customWidth="1"/>
    <col min="11736" max="11736" width="78.140625" customWidth="1"/>
    <col min="11737" max="11737" width="41.28515625" customWidth="1"/>
    <col min="11738" max="11738" width="163.140625" customWidth="1"/>
    <col min="11739" max="11739" width="62.5703125" customWidth="1"/>
    <col min="11740" max="11740" width="20.42578125" customWidth="1"/>
    <col min="11741" max="11741" width="23.28515625" customWidth="1"/>
    <col min="11742" max="11742" width="255" customWidth="1"/>
    <col min="11964" max="11964" width="26.28515625" customWidth="1"/>
    <col min="11965" max="11965" width="46.28515625" customWidth="1"/>
    <col min="11966" max="11966" width="42.42578125" customWidth="1"/>
    <col min="11967" max="11967" width="45.140625" customWidth="1"/>
    <col min="11968" max="11968" width="48.5703125" customWidth="1"/>
    <col min="11969" max="11969" width="24.85546875" customWidth="1"/>
    <col min="11970" max="11970" width="39.28515625" customWidth="1"/>
    <col min="11971" max="11971" width="37.5703125" customWidth="1"/>
    <col min="11972" max="11972" width="104.7109375" customWidth="1"/>
    <col min="11973" max="11973" width="35" customWidth="1"/>
    <col min="11974" max="11974" width="16.140625" customWidth="1"/>
    <col min="11975" max="11975" width="18.140625" customWidth="1"/>
    <col min="11976" max="11976" width="16.42578125" customWidth="1"/>
    <col min="11977" max="11977" width="55.140625" customWidth="1"/>
    <col min="11978" max="11978" width="42.140625" customWidth="1"/>
    <col min="11979" max="11979" width="54.42578125" customWidth="1"/>
    <col min="11980" max="11980" width="41.42578125" customWidth="1"/>
    <col min="11981" max="11981" width="88" customWidth="1"/>
    <col min="11982" max="11982" width="53" customWidth="1"/>
    <col min="11983" max="11983" width="62.5703125" customWidth="1"/>
    <col min="11984" max="11984" width="80.140625" customWidth="1"/>
    <col min="11985" max="11985" width="68.5703125" customWidth="1"/>
    <col min="11986" max="11986" width="61" customWidth="1"/>
    <col min="11987" max="11987" width="65.140625" customWidth="1"/>
    <col min="11988" max="11988" width="60.42578125" customWidth="1"/>
    <col min="11989" max="11989" width="60.140625" customWidth="1"/>
    <col min="11990" max="11990" width="63.5703125" customWidth="1"/>
    <col min="11991" max="11991" width="73" customWidth="1"/>
    <col min="11992" max="11992" width="78.140625" customWidth="1"/>
    <col min="11993" max="11993" width="41.28515625" customWidth="1"/>
    <col min="11994" max="11994" width="163.140625" customWidth="1"/>
    <col min="11995" max="11995" width="62.5703125" customWidth="1"/>
    <col min="11996" max="11996" width="20.42578125" customWidth="1"/>
    <col min="11997" max="11997" width="23.28515625" customWidth="1"/>
    <col min="11998" max="11998" width="255" customWidth="1"/>
    <col min="12220" max="12220" width="26.28515625" customWidth="1"/>
    <col min="12221" max="12221" width="46.28515625" customWidth="1"/>
    <col min="12222" max="12222" width="42.42578125" customWidth="1"/>
    <col min="12223" max="12223" width="45.140625" customWidth="1"/>
    <col min="12224" max="12224" width="48.5703125" customWidth="1"/>
    <col min="12225" max="12225" width="24.85546875" customWidth="1"/>
    <col min="12226" max="12226" width="39.28515625" customWidth="1"/>
    <col min="12227" max="12227" width="37.5703125" customWidth="1"/>
    <col min="12228" max="12228" width="104.7109375" customWidth="1"/>
    <col min="12229" max="12229" width="35" customWidth="1"/>
    <col min="12230" max="12230" width="16.140625" customWidth="1"/>
    <col min="12231" max="12231" width="18.140625" customWidth="1"/>
    <col min="12232" max="12232" width="16.42578125" customWidth="1"/>
    <col min="12233" max="12233" width="55.140625" customWidth="1"/>
    <col min="12234" max="12234" width="42.140625" customWidth="1"/>
    <col min="12235" max="12235" width="54.42578125" customWidth="1"/>
    <col min="12236" max="12236" width="41.42578125" customWidth="1"/>
    <col min="12237" max="12237" width="88" customWidth="1"/>
    <col min="12238" max="12238" width="53" customWidth="1"/>
    <col min="12239" max="12239" width="62.5703125" customWidth="1"/>
    <col min="12240" max="12240" width="80.140625" customWidth="1"/>
    <col min="12241" max="12241" width="68.5703125" customWidth="1"/>
    <col min="12242" max="12242" width="61" customWidth="1"/>
    <col min="12243" max="12243" width="65.140625" customWidth="1"/>
    <col min="12244" max="12244" width="60.42578125" customWidth="1"/>
    <col min="12245" max="12245" width="60.140625" customWidth="1"/>
    <col min="12246" max="12246" width="63.5703125" customWidth="1"/>
    <col min="12247" max="12247" width="73" customWidth="1"/>
    <col min="12248" max="12248" width="78.140625" customWidth="1"/>
    <col min="12249" max="12249" width="41.28515625" customWidth="1"/>
    <col min="12250" max="12250" width="163.140625" customWidth="1"/>
    <col min="12251" max="12251" width="62.5703125" customWidth="1"/>
    <col min="12252" max="12252" width="20.42578125" customWidth="1"/>
    <col min="12253" max="12253" width="23.28515625" customWidth="1"/>
    <col min="12254" max="12254" width="255" customWidth="1"/>
    <col min="12476" max="12476" width="26.28515625" customWidth="1"/>
    <col min="12477" max="12477" width="46.28515625" customWidth="1"/>
    <col min="12478" max="12478" width="42.42578125" customWidth="1"/>
    <col min="12479" max="12479" width="45.140625" customWidth="1"/>
    <col min="12480" max="12480" width="48.5703125" customWidth="1"/>
    <col min="12481" max="12481" width="24.85546875" customWidth="1"/>
    <col min="12482" max="12482" width="39.28515625" customWidth="1"/>
    <col min="12483" max="12483" width="37.5703125" customWidth="1"/>
    <col min="12484" max="12484" width="104.7109375" customWidth="1"/>
    <col min="12485" max="12485" width="35" customWidth="1"/>
    <col min="12486" max="12486" width="16.140625" customWidth="1"/>
    <col min="12487" max="12487" width="18.140625" customWidth="1"/>
    <col min="12488" max="12488" width="16.42578125" customWidth="1"/>
    <col min="12489" max="12489" width="55.140625" customWidth="1"/>
    <col min="12490" max="12490" width="42.140625" customWidth="1"/>
    <col min="12491" max="12491" width="54.42578125" customWidth="1"/>
    <col min="12492" max="12492" width="41.42578125" customWidth="1"/>
    <col min="12493" max="12493" width="88" customWidth="1"/>
    <col min="12494" max="12494" width="53" customWidth="1"/>
    <col min="12495" max="12495" width="62.5703125" customWidth="1"/>
    <col min="12496" max="12496" width="80.140625" customWidth="1"/>
    <col min="12497" max="12497" width="68.5703125" customWidth="1"/>
    <col min="12498" max="12498" width="61" customWidth="1"/>
    <col min="12499" max="12499" width="65.140625" customWidth="1"/>
    <col min="12500" max="12500" width="60.42578125" customWidth="1"/>
    <col min="12501" max="12501" width="60.140625" customWidth="1"/>
    <col min="12502" max="12502" width="63.5703125" customWidth="1"/>
    <col min="12503" max="12503" width="73" customWidth="1"/>
    <col min="12504" max="12504" width="78.140625" customWidth="1"/>
    <col min="12505" max="12505" width="41.28515625" customWidth="1"/>
    <col min="12506" max="12506" width="163.140625" customWidth="1"/>
    <col min="12507" max="12507" width="62.5703125" customWidth="1"/>
    <col min="12508" max="12508" width="20.42578125" customWidth="1"/>
    <col min="12509" max="12509" width="23.28515625" customWidth="1"/>
    <col min="12510" max="12510" width="255" customWidth="1"/>
    <col min="12732" max="12732" width="26.28515625" customWidth="1"/>
    <col min="12733" max="12733" width="46.28515625" customWidth="1"/>
    <col min="12734" max="12734" width="42.42578125" customWidth="1"/>
    <col min="12735" max="12735" width="45.140625" customWidth="1"/>
    <col min="12736" max="12736" width="48.5703125" customWidth="1"/>
    <col min="12737" max="12737" width="24.85546875" customWidth="1"/>
    <col min="12738" max="12738" width="39.28515625" customWidth="1"/>
    <col min="12739" max="12739" width="37.5703125" customWidth="1"/>
    <col min="12740" max="12740" width="104.7109375" customWidth="1"/>
    <col min="12741" max="12741" width="35" customWidth="1"/>
    <col min="12742" max="12742" width="16.140625" customWidth="1"/>
    <col min="12743" max="12743" width="18.140625" customWidth="1"/>
    <col min="12744" max="12744" width="16.42578125" customWidth="1"/>
    <col min="12745" max="12745" width="55.140625" customWidth="1"/>
    <col min="12746" max="12746" width="42.140625" customWidth="1"/>
    <col min="12747" max="12747" width="54.42578125" customWidth="1"/>
    <col min="12748" max="12748" width="41.42578125" customWidth="1"/>
    <col min="12749" max="12749" width="88" customWidth="1"/>
    <col min="12750" max="12750" width="53" customWidth="1"/>
    <col min="12751" max="12751" width="62.5703125" customWidth="1"/>
    <col min="12752" max="12752" width="80.140625" customWidth="1"/>
    <col min="12753" max="12753" width="68.5703125" customWidth="1"/>
    <col min="12754" max="12754" width="61" customWidth="1"/>
    <col min="12755" max="12755" width="65.140625" customWidth="1"/>
    <col min="12756" max="12756" width="60.42578125" customWidth="1"/>
    <col min="12757" max="12757" width="60.140625" customWidth="1"/>
    <col min="12758" max="12758" width="63.5703125" customWidth="1"/>
    <col min="12759" max="12759" width="73" customWidth="1"/>
    <col min="12760" max="12760" width="78.140625" customWidth="1"/>
    <col min="12761" max="12761" width="41.28515625" customWidth="1"/>
    <col min="12762" max="12762" width="163.140625" customWidth="1"/>
    <col min="12763" max="12763" width="62.5703125" customWidth="1"/>
    <col min="12764" max="12764" width="20.42578125" customWidth="1"/>
    <col min="12765" max="12765" width="23.28515625" customWidth="1"/>
    <col min="12766" max="12766" width="255" customWidth="1"/>
    <col min="12988" max="12988" width="26.28515625" customWidth="1"/>
    <col min="12989" max="12989" width="46.28515625" customWidth="1"/>
    <col min="12990" max="12990" width="42.42578125" customWidth="1"/>
    <col min="12991" max="12991" width="45.140625" customWidth="1"/>
    <col min="12992" max="12992" width="48.5703125" customWidth="1"/>
    <col min="12993" max="12993" width="24.85546875" customWidth="1"/>
    <col min="12994" max="12994" width="39.28515625" customWidth="1"/>
    <col min="12995" max="12995" width="37.5703125" customWidth="1"/>
    <col min="12996" max="12996" width="104.7109375" customWidth="1"/>
    <col min="12997" max="12997" width="35" customWidth="1"/>
    <col min="12998" max="12998" width="16.140625" customWidth="1"/>
    <col min="12999" max="12999" width="18.140625" customWidth="1"/>
    <col min="13000" max="13000" width="16.42578125" customWidth="1"/>
    <col min="13001" max="13001" width="55.140625" customWidth="1"/>
    <col min="13002" max="13002" width="42.140625" customWidth="1"/>
    <col min="13003" max="13003" width="54.42578125" customWidth="1"/>
    <col min="13004" max="13004" width="41.42578125" customWidth="1"/>
    <col min="13005" max="13005" width="88" customWidth="1"/>
    <col min="13006" max="13006" width="53" customWidth="1"/>
    <col min="13007" max="13007" width="62.5703125" customWidth="1"/>
    <col min="13008" max="13008" width="80.140625" customWidth="1"/>
    <col min="13009" max="13009" width="68.5703125" customWidth="1"/>
    <col min="13010" max="13010" width="61" customWidth="1"/>
    <col min="13011" max="13011" width="65.140625" customWidth="1"/>
    <col min="13012" max="13012" width="60.42578125" customWidth="1"/>
    <col min="13013" max="13013" width="60.140625" customWidth="1"/>
    <col min="13014" max="13014" width="63.5703125" customWidth="1"/>
    <col min="13015" max="13015" width="73" customWidth="1"/>
    <col min="13016" max="13016" width="78.140625" customWidth="1"/>
    <col min="13017" max="13017" width="41.28515625" customWidth="1"/>
    <col min="13018" max="13018" width="163.140625" customWidth="1"/>
    <col min="13019" max="13019" width="62.5703125" customWidth="1"/>
    <col min="13020" max="13020" width="20.42578125" customWidth="1"/>
    <col min="13021" max="13021" width="23.28515625" customWidth="1"/>
    <col min="13022" max="13022" width="255" customWidth="1"/>
    <col min="13244" max="13244" width="26.28515625" customWidth="1"/>
    <col min="13245" max="13245" width="46.28515625" customWidth="1"/>
    <col min="13246" max="13246" width="42.42578125" customWidth="1"/>
    <col min="13247" max="13247" width="45.140625" customWidth="1"/>
    <col min="13248" max="13248" width="48.5703125" customWidth="1"/>
    <col min="13249" max="13249" width="24.85546875" customWidth="1"/>
    <col min="13250" max="13250" width="39.28515625" customWidth="1"/>
    <col min="13251" max="13251" width="37.5703125" customWidth="1"/>
    <col min="13252" max="13252" width="104.7109375" customWidth="1"/>
    <col min="13253" max="13253" width="35" customWidth="1"/>
    <col min="13254" max="13254" width="16.140625" customWidth="1"/>
    <col min="13255" max="13255" width="18.140625" customWidth="1"/>
    <col min="13256" max="13256" width="16.42578125" customWidth="1"/>
    <col min="13257" max="13257" width="55.140625" customWidth="1"/>
    <col min="13258" max="13258" width="42.140625" customWidth="1"/>
    <col min="13259" max="13259" width="54.42578125" customWidth="1"/>
    <col min="13260" max="13260" width="41.42578125" customWidth="1"/>
    <col min="13261" max="13261" width="88" customWidth="1"/>
    <col min="13262" max="13262" width="53" customWidth="1"/>
    <col min="13263" max="13263" width="62.5703125" customWidth="1"/>
    <col min="13264" max="13264" width="80.140625" customWidth="1"/>
    <col min="13265" max="13265" width="68.5703125" customWidth="1"/>
    <col min="13266" max="13266" width="61" customWidth="1"/>
    <col min="13267" max="13267" width="65.140625" customWidth="1"/>
    <col min="13268" max="13268" width="60.42578125" customWidth="1"/>
    <col min="13269" max="13269" width="60.140625" customWidth="1"/>
    <col min="13270" max="13270" width="63.5703125" customWidth="1"/>
    <col min="13271" max="13271" width="73" customWidth="1"/>
    <col min="13272" max="13272" width="78.140625" customWidth="1"/>
    <col min="13273" max="13273" width="41.28515625" customWidth="1"/>
    <col min="13274" max="13274" width="163.140625" customWidth="1"/>
    <col min="13275" max="13275" width="62.5703125" customWidth="1"/>
    <col min="13276" max="13276" width="20.42578125" customWidth="1"/>
    <col min="13277" max="13277" width="23.28515625" customWidth="1"/>
    <col min="13278" max="13278" width="255" customWidth="1"/>
    <col min="13500" max="13500" width="26.28515625" customWidth="1"/>
    <col min="13501" max="13501" width="46.28515625" customWidth="1"/>
    <col min="13502" max="13502" width="42.42578125" customWidth="1"/>
    <col min="13503" max="13503" width="45.140625" customWidth="1"/>
    <col min="13504" max="13504" width="48.5703125" customWidth="1"/>
    <col min="13505" max="13505" width="24.85546875" customWidth="1"/>
    <col min="13506" max="13506" width="39.28515625" customWidth="1"/>
    <col min="13507" max="13507" width="37.5703125" customWidth="1"/>
    <col min="13508" max="13508" width="104.7109375" customWidth="1"/>
    <col min="13509" max="13509" width="35" customWidth="1"/>
    <col min="13510" max="13510" width="16.140625" customWidth="1"/>
    <col min="13511" max="13511" width="18.140625" customWidth="1"/>
    <col min="13512" max="13512" width="16.42578125" customWidth="1"/>
    <col min="13513" max="13513" width="55.140625" customWidth="1"/>
    <col min="13514" max="13514" width="42.140625" customWidth="1"/>
    <col min="13515" max="13515" width="54.42578125" customWidth="1"/>
    <col min="13516" max="13516" width="41.42578125" customWidth="1"/>
    <col min="13517" max="13517" width="88" customWidth="1"/>
    <col min="13518" max="13518" width="53" customWidth="1"/>
    <col min="13519" max="13519" width="62.5703125" customWidth="1"/>
    <col min="13520" max="13520" width="80.140625" customWidth="1"/>
    <col min="13521" max="13521" width="68.5703125" customWidth="1"/>
    <col min="13522" max="13522" width="61" customWidth="1"/>
    <col min="13523" max="13523" width="65.140625" customWidth="1"/>
    <col min="13524" max="13524" width="60.42578125" customWidth="1"/>
    <col min="13525" max="13525" width="60.140625" customWidth="1"/>
    <col min="13526" max="13526" width="63.5703125" customWidth="1"/>
    <col min="13527" max="13527" width="73" customWidth="1"/>
    <col min="13528" max="13528" width="78.140625" customWidth="1"/>
    <col min="13529" max="13529" width="41.28515625" customWidth="1"/>
    <col min="13530" max="13530" width="163.140625" customWidth="1"/>
    <col min="13531" max="13531" width="62.5703125" customWidth="1"/>
    <col min="13532" max="13532" width="20.42578125" customWidth="1"/>
    <col min="13533" max="13533" width="23.28515625" customWidth="1"/>
    <col min="13534" max="13534" width="255" customWidth="1"/>
    <col min="13756" max="13756" width="26.28515625" customWidth="1"/>
    <col min="13757" max="13757" width="46.28515625" customWidth="1"/>
    <col min="13758" max="13758" width="42.42578125" customWidth="1"/>
    <col min="13759" max="13759" width="45.140625" customWidth="1"/>
    <col min="13760" max="13760" width="48.5703125" customWidth="1"/>
    <col min="13761" max="13761" width="24.85546875" customWidth="1"/>
    <col min="13762" max="13762" width="39.28515625" customWidth="1"/>
    <col min="13763" max="13763" width="37.5703125" customWidth="1"/>
    <col min="13764" max="13764" width="104.7109375" customWidth="1"/>
    <col min="13765" max="13765" width="35" customWidth="1"/>
    <col min="13766" max="13766" width="16.140625" customWidth="1"/>
    <col min="13767" max="13767" width="18.140625" customWidth="1"/>
    <col min="13768" max="13768" width="16.42578125" customWidth="1"/>
    <col min="13769" max="13769" width="55.140625" customWidth="1"/>
    <col min="13770" max="13770" width="42.140625" customWidth="1"/>
    <col min="13771" max="13771" width="54.42578125" customWidth="1"/>
    <col min="13772" max="13772" width="41.42578125" customWidth="1"/>
    <col min="13773" max="13773" width="88" customWidth="1"/>
    <col min="13774" max="13774" width="53" customWidth="1"/>
    <col min="13775" max="13775" width="62.5703125" customWidth="1"/>
    <col min="13776" max="13776" width="80.140625" customWidth="1"/>
    <col min="13777" max="13777" width="68.5703125" customWidth="1"/>
    <col min="13778" max="13778" width="61" customWidth="1"/>
    <col min="13779" max="13779" width="65.140625" customWidth="1"/>
    <col min="13780" max="13780" width="60.42578125" customWidth="1"/>
    <col min="13781" max="13781" width="60.140625" customWidth="1"/>
    <col min="13782" max="13782" width="63.5703125" customWidth="1"/>
    <col min="13783" max="13783" width="73" customWidth="1"/>
    <col min="13784" max="13784" width="78.140625" customWidth="1"/>
    <col min="13785" max="13785" width="41.28515625" customWidth="1"/>
    <col min="13786" max="13786" width="163.140625" customWidth="1"/>
    <col min="13787" max="13787" width="62.5703125" customWidth="1"/>
    <col min="13788" max="13788" width="20.42578125" customWidth="1"/>
    <col min="13789" max="13789" width="23.28515625" customWidth="1"/>
    <col min="13790" max="13790" width="255" customWidth="1"/>
    <col min="14012" max="14012" width="26.28515625" customWidth="1"/>
    <col min="14013" max="14013" width="46.28515625" customWidth="1"/>
    <col min="14014" max="14014" width="42.42578125" customWidth="1"/>
    <col min="14015" max="14015" width="45.140625" customWidth="1"/>
    <col min="14016" max="14016" width="48.5703125" customWidth="1"/>
    <col min="14017" max="14017" width="24.85546875" customWidth="1"/>
    <col min="14018" max="14018" width="39.28515625" customWidth="1"/>
    <col min="14019" max="14019" width="37.5703125" customWidth="1"/>
    <col min="14020" max="14020" width="104.7109375" customWidth="1"/>
    <col min="14021" max="14021" width="35" customWidth="1"/>
    <col min="14022" max="14022" width="16.140625" customWidth="1"/>
    <col min="14023" max="14023" width="18.140625" customWidth="1"/>
    <col min="14024" max="14024" width="16.42578125" customWidth="1"/>
    <col min="14025" max="14025" width="55.140625" customWidth="1"/>
    <col min="14026" max="14026" width="42.140625" customWidth="1"/>
    <col min="14027" max="14027" width="54.42578125" customWidth="1"/>
    <col min="14028" max="14028" width="41.42578125" customWidth="1"/>
    <col min="14029" max="14029" width="88" customWidth="1"/>
    <col min="14030" max="14030" width="53" customWidth="1"/>
    <col min="14031" max="14031" width="62.5703125" customWidth="1"/>
    <col min="14032" max="14032" width="80.140625" customWidth="1"/>
    <col min="14033" max="14033" width="68.5703125" customWidth="1"/>
    <col min="14034" max="14034" width="61" customWidth="1"/>
    <col min="14035" max="14035" width="65.140625" customWidth="1"/>
    <col min="14036" max="14036" width="60.42578125" customWidth="1"/>
    <col min="14037" max="14037" width="60.140625" customWidth="1"/>
    <col min="14038" max="14038" width="63.5703125" customWidth="1"/>
    <col min="14039" max="14039" width="73" customWidth="1"/>
    <col min="14040" max="14040" width="78.140625" customWidth="1"/>
    <col min="14041" max="14041" width="41.28515625" customWidth="1"/>
    <col min="14042" max="14042" width="163.140625" customWidth="1"/>
    <col min="14043" max="14043" width="62.5703125" customWidth="1"/>
    <col min="14044" max="14044" width="20.42578125" customWidth="1"/>
    <col min="14045" max="14045" width="23.28515625" customWidth="1"/>
    <col min="14046" max="14046" width="255" customWidth="1"/>
    <col min="14268" max="14268" width="26.28515625" customWidth="1"/>
    <col min="14269" max="14269" width="46.28515625" customWidth="1"/>
    <col min="14270" max="14270" width="42.42578125" customWidth="1"/>
    <col min="14271" max="14271" width="45.140625" customWidth="1"/>
    <col min="14272" max="14272" width="48.5703125" customWidth="1"/>
    <col min="14273" max="14273" width="24.85546875" customWidth="1"/>
    <col min="14274" max="14274" width="39.28515625" customWidth="1"/>
    <col min="14275" max="14275" width="37.5703125" customWidth="1"/>
    <col min="14276" max="14276" width="104.7109375" customWidth="1"/>
    <col min="14277" max="14277" width="35" customWidth="1"/>
    <col min="14278" max="14278" width="16.140625" customWidth="1"/>
    <col min="14279" max="14279" width="18.140625" customWidth="1"/>
    <col min="14280" max="14280" width="16.42578125" customWidth="1"/>
    <col min="14281" max="14281" width="55.140625" customWidth="1"/>
    <col min="14282" max="14282" width="42.140625" customWidth="1"/>
    <col min="14283" max="14283" width="54.42578125" customWidth="1"/>
    <col min="14284" max="14284" width="41.42578125" customWidth="1"/>
    <col min="14285" max="14285" width="88" customWidth="1"/>
    <col min="14286" max="14286" width="53" customWidth="1"/>
    <col min="14287" max="14287" width="62.5703125" customWidth="1"/>
    <col min="14288" max="14288" width="80.140625" customWidth="1"/>
    <col min="14289" max="14289" width="68.5703125" customWidth="1"/>
    <col min="14290" max="14290" width="61" customWidth="1"/>
    <col min="14291" max="14291" width="65.140625" customWidth="1"/>
    <col min="14292" max="14292" width="60.42578125" customWidth="1"/>
    <col min="14293" max="14293" width="60.140625" customWidth="1"/>
    <col min="14294" max="14294" width="63.5703125" customWidth="1"/>
    <col min="14295" max="14295" width="73" customWidth="1"/>
    <col min="14296" max="14296" width="78.140625" customWidth="1"/>
    <col min="14297" max="14297" width="41.28515625" customWidth="1"/>
    <col min="14298" max="14298" width="163.140625" customWidth="1"/>
    <col min="14299" max="14299" width="62.5703125" customWidth="1"/>
    <col min="14300" max="14300" width="20.42578125" customWidth="1"/>
    <col min="14301" max="14301" width="23.28515625" customWidth="1"/>
    <col min="14302" max="14302" width="255" customWidth="1"/>
    <col min="14524" max="14524" width="26.28515625" customWidth="1"/>
    <col min="14525" max="14525" width="46.28515625" customWidth="1"/>
    <col min="14526" max="14526" width="42.42578125" customWidth="1"/>
    <col min="14527" max="14527" width="45.140625" customWidth="1"/>
    <col min="14528" max="14528" width="48.5703125" customWidth="1"/>
    <col min="14529" max="14529" width="24.85546875" customWidth="1"/>
    <col min="14530" max="14530" width="39.28515625" customWidth="1"/>
    <col min="14531" max="14531" width="37.5703125" customWidth="1"/>
    <col min="14532" max="14532" width="104.7109375" customWidth="1"/>
    <col min="14533" max="14533" width="35" customWidth="1"/>
    <col min="14534" max="14534" width="16.140625" customWidth="1"/>
    <col min="14535" max="14535" width="18.140625" customWidth="1"/>
    <col min="14536" max="14536" width="16.42578125" customWidth="1"/>
    <col min="14537" max="14537" width="55.140625" customWidth="1"/>
    <col min="14538" max="14538" width="42.140625" customWidth="1"/>
    <col min="14539" max="14539" width="54.42578125" customWidth="1"/>
    <col min="14540" max="14540" width="41.42578125" customWidth="1"/>
    <col min="14541" max="14541" width="88" customWidth="1"/>
    <col min="14542" max="14542" width="53" customWidth="1"/>
    <col min="14543" max="14543" width="62.5703125" customWidth="1"/>
    <col min="14544" max="14544" width="80.140625" customWidth="1"/>
    <col min="14545" max="14545" width="68.5703125" customWidth="1"/>
    <col min="14546" max="14546" width="61" customWidth="1"/>
    <col min="14547" max="14547" width="65.140625" customWidth="1"/>
    <col min="14548" max="14548" width="60.42578125" customWidth="1"/>
    <col min="14549" max="14549" width="60.140625" customWidth="1"/>
    <col min="14550" max="14550" width="63.5703125" customWidth="1"/>
    <col min="14551" max="14551" width="73" customWidth="1"/>
    <col min="14552" max="14552" width="78.140625" customWidth="1"/>
    <col min="14553" max="14553" width="41.28515625" customWidth="1"/>
    <col min="14554" max="14554" width="163.140625" customWidth="1"/>
    <col min="14555" max="14555" width="62.5703125" customWidth="1"/>
    <col min="14556" max="14556" width="20.42578125" customWidth="1"/>
    <col min="14557" max="14557" width="23.28515625" customWidth="1"/>
    <col min="14558" max="14558" width="255" customWidth="1"/>
    <col min="14780" max="14780" width="26.28515625" customWidth="1"/>
    <col min="14781" max="14781" width="46.28515625" customWidth="1"/>
    <col min="14782" max="14782" width="42.42578125" customWidth="1"/>
    <col min="14783" max="14783" width="45.140625" customWidth="1"/>
    <col min="14784" max="14784" width="48.5703125" customWidth="1"/>
    <col min="14785" max="14785" width="24.85546875" customWidth="1"/>
    <col min="14786" max="14786" width="39.28515625" customWidth="1"/>
    <col min="14787" max="14787" width="37.5703125" customWidth="1"/>
    <col min="14788" max="14788" width="104.7109375" customWidth="1"/>
    <col min="14789" max="14789" width="35" customWidth="1"/>
    <col min="14790" max="14790" width="16.140625" customWidth="1"/>
    <col min="14791" max="14791" width="18.140625" customWidth="1"/>
    <col min="14792" max="14792" width="16.42578125" customWidth="1"/>
    <col min="14793" max="14793" width="55.140625" customWidth="1"/>
    <col min="14794" max="14794" width="42.140625" customWidth="1"/>
    <col min="14795" max="14795" width="54.42578125" customWidth="1"/>
    <col min="14796" max="14796" width="41.42578125" customWidth="1"/>
    <col min="14797" max="14797" width="88" customWidth="1"/>
    <col min="14798" max="14798" width="53" customWidth="1"/>
    <col min="14799" max="14799" width="62.5703125" customWidth="1"/>
    <col min="14800" max="14800" width="80.140625" customWidth="1"/>
    <col min="14801" max="14801" width="68.5703125" customWidth="1"/>
    <col min="14802" max="14802" width="61" customWidth="1"/>
    <col min="14803" max="14803" width="65.140625" customWidth="1"/>
    <col min="14804" max="14804" width="60.42578125" customWidth="1"/>
    <col min="14805" max="14805" width="60.140625" customWidth="1"/>
    <col min="14806" max="14806" width="63.5703125" customWidth="1"/>
    <col min="14807" max="14807" width="73" customWidth="1"/>
    <col min="14808" max="14808" width="78.140625" customWidth="1"/>
    <col min="14809" max="14809" width="41.28515625" customWidth="1"/>
    <col min="14810" max="14810" width="163.140625" customWidth="1"/>
    <col min="14811" max="14811" width="62.5703125" customWidth="1"/>
    <col min="14812" max="14812" width="20.42578125" customWidth="1"/>
    <col min="14813" max="14813" width="23.28515625" customWidth="1"/>
    <col min="14814" max="14814" width="255" customWidth="1"/>
    <col min="15036" max="15036" width="26.28515625" customWidth="1"/>
    <col min="15037" max="15037" width="46.28515625" customWidth="1"/>
    <col min="15038" max="15038" width="42.42578125" customWidth="1"/>
    <col min="15039" max="15039" width="45.140625" customWidth="1"/>
    <col min="15040" max="15040" width="48.5703125" customWidth="1"/>
    <col min="15041" max="15041" width="24.85546875" customWidth="1"/>
    <col min="15042" max="15042" width="39.28515625" customWidth="1"/>
    <col min="15043" max="15043" width="37.5703125" customWidth="1"/>
    <col min="15044" max="15044" width="104.7109375" customWidth="1"/>
    <col min="15045" max="15045" width="35" customWidth="1"/>
    <col min="15046" max="15046" width="16.140625" customWidth="1"/>
    <col min="15047" max="15047" width="18.140625" customWidth="1"/>
    <col min="15048" max="15048" width="16.42578125" customWidth="1"/>
    <col min="15049" max="15049" width="55.140625" customWidth="1"/>
    <col min="15050" max="15050" width="42.140625" customWidth="1"/>
    <col min="15051" max="15051" width="54.42578125" customWidth="1"/>
    <col min="15052" max="15052" width="41.42578125" customWidth="1"/>
    <col min="15053" max="15053" width="88" customWidth="1"/>
    <col min="15054" max="15054" width="53" customWidth="1"/>
    <col min="15055" max="15055" width="62.5703125" customWidth="1"/>
    <col min="15056" max="15056" width="80.140625" customWidth="1"/>
    <col min="15057" max="15057" width="68.5703125" customWidth="1"/>
    <col min="15058" max="15058" width="61" customWidth="1"/>
    <col min="15059" max="15059" width="65.140625" customWidth="1"/>
    <col min="15060" max="15060" width="60.42578125" customWidth="1"/>
    <col min="15061" max="15061" width="60.140625" customWidth="1"/>
    <col min="15062" max="15062" width="63.5703125" customWidth="1"/>
    <col min="15063" max="15063" width="73" customWidth="1"/>
    <col min="15064" max="15064" width="78.140625" customWidth="1"/>
    <col min="15065" max="15065" width="41.28515625" customWidth="1"/>
    <col min="15066" max="15066" width="163.140625" customWidth="1"/>
    <col min="15067" max="15067" width="62.5703125" customWidth="1"/>
    <col min="15068" max="15068" width="20.42578125" customWidth="1"/>
    <col min="15069" max="15069" width="23.28515625" customWidth="1"/>
    <col min="15070" max="15070" width="255" customWidth="1"/>
    <col min="15292" max="15292" width="26.28515625" customWidth="1"/>
    <col min="15293" max="15293" width="46.28515625" customWidth="1"/>
    <col min="15294" max="15294" width="42.42578125" customWidth="1"/>
    <col min="15295" max="15295" width="45.140625" customWidth="1"/>
    <col min="15296" max="15296" width="48.5703125" customWidth="1"/>
    <col min="15297" max="15297" width="24.85546875" customWidth="1"/>
    <col min="15298" max="15298" width="39.28515625" customWidth="1"/>
    <col min="15299" max="15299" width="37.5703125" customWidth="1"/>
    <col min="15300" max="15300" width="104.7109375" customWidth="1"/>
    <col min="15301" max="15301" width="35" customWidth="1"/>
    <col min="15302" max="15302" width="16.140625" customWidth="1"/>
    <col min="15303" max="15303" width="18.140625" customWidth="1"/>
    <col min="15304" max="15304" width="16.42578125" customWidth="1"/>
    <col min="15305" max="15305" width="55.140625" customWidth="1"/>
    <col min="15306" max="15306" width="42.140625" customWidth="1"/>
    <col min="15307" max="15307" width="54.42578125" customWidth="1"/>
    <col min="15308" max="15308" width="41.42578125" customWidth="1"/>
    <col min="15309" max="15309" width="88" customWidth="1"/>
    <col min="15310" max="15310" width="53" customWidth="1"/>
    <col min="15311" max="15311" width="62.5703125" customWidth="1"/>
    <col min="15312" max="15312" width="80.140625" customWidth="1"/>
    <col min="15313" max="15313" width="68.5703125" customWidth="1"/>
    <col min="15314" max="15314" width="61" customWidth="1"/>
    <col min="15315" max="15315" width="65.140625" customWidth="1"/>
    <col min="15316" max="15316" width="60.42578125" customWidth="1"/>
    <col min="15317" max="15317" width="60.140625" customWidth="1"/>
    <col min="15318" max="15318" width="63.5703125" customWidth="1"/>
    <col min="15319" max="15319" width="73" customWidth="1"/>
    <col min="15320" max="15320" width="78.140625" customWidth="1"/>
    <col min="15321" max="15321" width="41.28515625" customWidth="1"/>
    <col min="15322" max="15322" width="163.140625" customWidth="1"/>
    <col min="15323" max="15323" width="62.5703125" customWidth="1"/>
    <col min="15324" max="15324" width="20.42578125" customWidth="1"/>
    <col min="15325" max="15325" width="23.28515625" customWidth="1"/>
    <col min="15326" max="15326" width="255" customWidth="1"/>
    <col min="15548" max="15548" width="26.28515625" customWidth="1"/>
    <col min="15549" max="15549" width="46.28515625" customWidth="1"/>
    <col min="15550" max="15550" width="42.42578125" customWidth="1"/>
    <col min="15551" max="15551" width="45.140625" customWidth="1"/>
    <col min="15552" max="15552" width="48.5703125" customWidth="1"/>
    <col min="15553" max="15553" width="24.85546875" customWidth="1"/>
    <col min="15554" max="15554" width="39.28515625" customWidth="1"/>
    <col min="15555" max="15555" width="37.5703125" customWidth="1"/>
    <col min="15556" max="15556" width="104.7109375" customWidth="1"/>
    <col min="15557" max="15557" width="35" customWidth="1"/>
    <col min="15558" max="15558" width="16.140625" customWidth="1"/>
    <col min="15559" max="15559" width="18.140625" customWidth="1"/>
    <col min="15560" max="15560" width="16.42578125" customWidth="1"/>
    <col min="15561" max="15561" width="55.140625" customWidth="1"/>
    <col min="15562" max="15562" width="42.140625" customWidth="1"/>
    <col min="15563" max="15563" width="54.42578125" customWidth="1"/>
    <col min="15564" max="15564" width="41.42578125" customWidth="1"/>
    <col min="15565" max="15565" width="88" customWidth="1"/>
    <col min="15566" max="15566" width="53" customWidth="1"/>
    <col min="15567" max="15567" width="62.5703125" customWidth="1"/>
    <col min="15568" max="15568" width="80.140625" customWidth="1"/>
    <col min="15569" max="15569" width="68.5703125" customWidth="1"/>
    <col min="15570" max="15570" width="61" customWidth="1"/>
    <col min="15571" max="15571" width="65.140625" customWidth="1"/>
    <col min="15572" max="15572" width="60.42578125" customWidth="1"/>
    <col min="15573" max="15573" width="60.140625" customWidth="1"/>
    <col min="15574" max="15574" width="63.5703125" customWidth="1"/>
    <col min="15575" max="15575" width="73" customWidth="1"/>
    <col min="15576" max="15576" width="78.140625" customWidth="1"/>
    <col min="15577" max="15577" width="41.28515625" customWidth="1"/>
    <col min="15578" max="15578" width="163.140625" customWidth="1"/>
    <col min="15579" max="15579" width="62.5703125" customWidth="1"/>
    <col min="15580" max="15580" width="20.42578125" customWidth="1"/>
    <col min="15581" max="15581" width="23.28515625" customWidth="1"/>
    <col min="15582" max="15582" width="255" customWidth="1"/>
    <col min="15804" max="15804" width="26.28515625" customWidth="1"/>
    <col min="15805" max="15805" width="46.28515625" customWidth="1"/>
    <col min="15806" max="15806" width="42.42578125" customWidth="1"/>
    <col min="15807" max="15807" width="45.140625" customWidth="1"/>
    <col min="15808" max="15808" width="48.5703125" customWidth="1"/>
    <col min="15809" max="15809" width="24.85546875" customWidth="1"/>
    <col min="15810" max="15810" width="39.28515625" customWidth="1"/>
    <col min="15811" max="15811" width="37.5703125" customWidth="1"/>
    <col min="15812" max="15812" width="104.7109375" customWidth="1"/>
    <col min="15813" max="15813" width="35" customWidth="1"/>
    <col min="15814" max="15814" width="16.140625" customWidth="1"/>
    <col min="15815" max="15815" width="18.140625" customWidth="1"/>
    <col min="15816" max="15816" width="16.42578125" customWidth="1"/>
    <col min="15817" max="15817" width="55.140625" customWidth="1"/>
    <col min="15818" max="15818" width="42.140625" customWidth="1"/>
    <col min="15819" max="15819" width="54.42578125" customWidth="1"/>
    <col min="15820" max="15820" width="41.42578125" customWidth="1"/>
    <col min="15821" max="15821" width="88" customWidth="1"/>
    <col min="15822" max="15822" width="53" customWidth="1"/>
    <col min="15823" max="15823" width="62.5703125" customWidth="1"/>
    <col min="15824" max="15824" width="80.140625" customWidth="1"/>
    <col min="15825" max="15825" width="68.5703125" customWidth="1"/>
    <col min="15826" max="15826" width="61" customWidth="1"/>
    <col min="15827" max="15827" width="65.140625" customWidth="1"/>
    <col min="15828" max="15828" width="60.42578125" customWidth="1"/>
    <col min="15829" max="15829" width="60.140625" customWidth="1"/>
    <col min="15830" max="15830" width="63.5703125" customWidth="1"/>
    <col min="15831" max="15831" width="73" customWidth="1"/>
    <col min="15832" max="15832" width="78.140625" customWidth="1"/>
    <col min="15833" max="15833" width="41.28515625" customWidth="1"/>
    <col min="15834" max="15834" width="163.140625" customWidth="1"/>
    <col min="15835" max="15835" width="62.5703125" customWidth="1"/>
    <col min="15836" max="15836" width="20.42578125" customWidth="1"/>
    <col min="15837" max="15837" width="23.28515625" customWidth="1"/>
    <col min="15838" max="15838" width="255" customWidth="1"/>
    <col min="16060" max="16060" width="26.28515625" customWidth="1"/>
    <col min="16061" max="16061" width="46.28515625" customWidth="1"/>
    <col min="16062" max="16062" width="42.42578125" customWidth="1"/>
    <col min="16063" max="16063" width="45.140625" customWidth="1"/>
    <col min="16064" max="16064" width="48.5703125" customWidth="1"/>
    <col min="16065" max="16065" width="24.85546875" customWidth="1"/>
    <col min="16066" max="16066" width="39.28515625" customWidth="1"/>
    <col min="16067" max="16067" width="37.5703125" customWidth="1"/>
    <col min="16068" max="16068" width="104.7109375" customWidth="1"/>
    <col min="16069" max="16069" width="35" customWidth="1"/>
    <col min="16070" max="16070" width="16.140625" customWidth="1"/>
    <col min="16071" max="16071" width="18.140625" customWidth="1"/>
    <col min="16072" max="16072" width="16.42578125" customWidth="1"/>
    <col min="16073" max="16073" width="55.140625" customWidth="1"/>
    <col min="16074" max="16074" width="42.140625" customWidth="1"/>
    <col min="16075" max="16075" width="54.42578125" customWidth="1"/>
    <col min="16076" max="16076" width="41.42578125" customWidth="1"/>
    <col min="16077" max="16077" width="88" customWidth="1"/>
    <col min="16078" max="16078" width="53" customWidth="1"/>
    <col min="16079" max="16079" width="62.5703125" customWidth="1"/>
    <col min="16080" max="16080" width="80.140625" customWidth="1"/>
    <col min="16081" max="16081" width="68.5703125" customWidth="1"/>
    <col min="16082" max="16082" width="61" customWidth="1"/>
    <col min="16083" max="16083" width="65.140625" customWidth="1"/>
    <col min="16084" max="16084" width="60.42578125" customWidth="1"/>
    <col min="16085" max="16085" width="60.140625" customWidth="1"/>
    <col min="16086" max="16086" width="63.5703125" customWidth="1"/>
    <col min="16087" max="16087" width="73" customWidth="1"/>
    <col min="16088" max="16088" width="78.140625" customWidth="1"/>
    <col min="16089" max="16089" width="41.28515625" customWidth="1"/>
    <col min="16090" max="16090" width="163.140625" customWidth="1"/>
    <col min="16091" max="16091" width="62.5703125" customWidth="1"/>
    <col min="16092" max="16092" width="20.42578125" customWidth="1"/>
    <col min="16093" max="16093" width="23.28515625" customWidth="1"/>
    <col min="16094" max="16094" width="255" customWidth="1"/>
  </cols>
  <sheetData>
    <row r="1" spans="1:66" x14ac:dyDescent="0.25">
      <c r="A1" s="133" t="s">
        <v>11</v>
      </c>
      <c r="B1" s="124"/>
      <c r="C1" s="261"/>
      <c r="D1" s="261"/>
      <c r="E1" s="261"/>
    </row>
    <row r="2" spans="1:66" x14ac:dyDescent="0.25">
      <c r="A2" s="134" t="s">
        <v>12</v>
      </c>
      <c r="B2" s="135"/>
      <c r="C2" s="262"/>
      <c r="D2" s="262"/>
      <c r="E2" s="262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</row>
    <row r="3" spans="1:66" x14ac:dyDescent="0.25">
      <c r="A3" s="136" t="s">
        <v>296</v>
      </c>
      <c r="B3" s="135"/>
      <c r="C3" s="262"/>
      <c r="D3" s="262"/>
      <c r="E3" s="262"/>
      <c r="F3" s="70"/>
      <c r="G3" s="70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</row>
    <row r="4" spans="1:66" x14ac:dyDescent="0.25">
      <c r="A4" s="136" t="s">
        <v>158</v>
      </c>
      <c r="B4" s="135"/>
      <c r="C4" s="262"/>
      <c r="D4" s="262"/>
      <c r="E4" s="262"/>
      <c r="F4" s="69"/>
      <c r="G4" s="6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</row>
    <row r="5" spans="1:66" x14ac:dyDescent="0.25">
      <c r="A5" s="136" t="s">
        <v>148</v>
      </c>
      <c r="B5" s="135"/>
      <c r="C5" s="127" t="s">
        <v>461</v>
      </c>
      <c r="D5" s="135"/>
      <c r="E5" s="135"/>
      <c r="F5" s="69"/>
      <c r="G5" s="6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</row>
    <row r="6" spans="1:66" x14ac:dyDescent="0.25">
      <c r="A6" s="69"/>
      <c r="B6" s="69"/>
      <c r="C6" s="69"/>
      <c r="D6" s="69"/>
      <c r="E6" s="141"/>
      <c r="F6" s="69"/>
      <c r="G6" s="6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</row>
    <row r="7" spans="1:66" ht="15.75" x14ac:dyDescent="0.25">
      <c r="A7" s="334" t="s">
        <v>338</v>
      </c>
      <c r="B7" s="334"/>
      <c r="C7" s="334"/>
      <c r="D7" s="334"/>
      <c r="E7" s="334"/>
      <c r="F7" s="334"/>
      <c r="G7" s="334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</row>
    <row r="8" spans="1:66" ht="15.75" x14ac:dyDescent="0.25">
      <c r="A8" s="334" t="s">
        <v>474</v>
      </c>
      <c r="B8" s="334"/>
      <c r="C8" s="334"/>
      <c r="D8" s="334"/>
      <c r="E8" s="334"/>
      <c r="F8" s="334"/>
      <c r="G8" s="334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</row>
    <row r="10" spans="1:66" ht="28.5" customHeight="1" x14ac:dyDescent="0.25">
      <c r="A10" s="331" t="s">
        <v>271</v>
      </c>
      <c r="B10" s="332"/>
      <c r="C10" s="332"/>
      <c r="D10" s="332"/>
      <c r="E10" s="332"/>
      <c r="F10" s="332"/>
      <c r="G10" s="333"/>
    </row>
    <row r="11" spans="1:66" s="71" customFormat="1" ht="36.75" customHeight="1" x14ac:dyDescent="0.25">
      <c r="A11" s="156" t="s">
        <v>272</v>
      </c>
      <c r="B11" s="157" t="s">
        <v>118</v>
      </c>
      <c r="C11" s="157" t="s">
        <v>337</v>
      </c>
      <c r="D11" s="157" t="s">
        <v>3</v>
      </c>
      <c r="E11" s="157" t="s">
        <v>273</v>
      </c>
      <c r="F11" s="157" t="s">
        <v>342</v>
      </c>
      <c r="G11" s="158" t="s">
        <v>274</v>
      </c>
    </row>
    <row r="12" spans="1:66" ht="15.75" x14ac:dyDescent="0.25">
      <c r="A12" s="154">
        <v>1</v>
      </c>
      <c r="B12" s="73"/>
      <c r="C12" s="72"/>
      <c r="D12" s="72"/>
      <c r="E12" s="72"/>
      <c r="F12" s="72"/>
      <c r="G12" s="155"/>
    </row>
    <row r="13" spans="1:66" ht="15.75" x14ac:dyDescent="0.25">
      <c r="A13" s="154">
        <v>2</v>
      </c>
      <c r="B13" s="73"/>
      <c r="C13" s="72"/>
      <c r="D13" s="72"/>
      <c r="E13" s="72"/>
      <c r="F13" s="72"/>
      <c r="G13" s="155"/>
    </row>
    <row r="14" spans="1:66" ht="15.75" x14ac:dyDescent="0.25">
      <c r="A14" s="154">
        <v>3</v>
      </c>
      <c r="B14" s="73"/>
      <c r="C14" s="72"/>
      <c r="D14" s="72"/>
      <c r="E14" s="72"/>
      <c r="F14" s="72"/>
      <c r="G14" s="155"/>
    </row>
    <row r="15" spans="1:66" ht="15.75" x14ac:dyDescent="0.25">
      <c r="A15" s="159">
        <v>4</v>
      </c>
      <c r="B15" s="160"/>
      <c r="C15" s="161"/>
      <c r="D15" s="161"/>
      <c r="E15" s="161"/>
      <c r="F15" s="161"/>
      <c r="G15" s="162"/>
    </row>
    <row r="16" spans="1:66" ht="15.75" x14ac:dyDescent="0.25">
      <c r="A16" s="152"/>
      <c r="B16" s="153"/>
      <c r="C16" s="152"/>
      <c r="D16" s="152"/>
      <c r="E16" s="152"/>
      <c r="F16" s="152"/>
      <c r="G16" s="152"/>
    </row>
    <row r="17" spans="1:7" ht="15.75" x14ac:dyDescent="0.25">
      <c r="A17" s="152"/>
      <c r="B17" s="153"/>
      <c r="C17" s="152"/>
      <c r="D17" s="152"/>
      <c r="E17" s="152"/>
      <c r="F17" s="152"/>
      <c r="G17" s="152"/>
    </row>
    <row r="19" spans="1:7" ht="28.5" customHeight="1" x14ac:dyDescent="0.25">
      <c r="A19" s="331" t="s">
        <v>275</v>
      </c>
      <c r="B19" s="332"/>
      <c r="C19" s="332"/>
      <c r="D19" s="332"/>
      <c r="E19" s="332"/>
      <c r="F19" s="332"/>
      <c r="G19" s="333"/>
    </row>
    <row r="20" spans="1:7" s="71" customFormat="1" ht="31.5" customHeight="1" x14ac:dyDescent="0.25">
      <c r="A20" s="151" t="s">
        <v>272</v>
      </c>
      <c r="B20" s="151" t="s">
        <v>118</v>
      </c>
      <c r="C20" s="151" t="s">
        <v>337</v>
      </c>
      <c r="D20" s="151" t="s">
        <v>3</v>
      </c>
      <c r="E20" s="151" t="s">
        <v>273</v>
      </c>
      <c r="F20" s="151" t="s">
        <v>342</v>
      </c>
      <c r="G20" s="151" t="s">
        <v>274</v>
      </c>
    </row>
    <row r="21" spans="1:7" ht="15.75" x14ac:dyDescent="0.25">
      <c r="A21" s="164">
        <v>1</v>
      </c>
      <c r="B21" s="163"/>
      <c r="C21" s="164"/>
      <c r="D21" s="164"/>
      <c r="E21" s="164"/>
      <c r="F21" s="164"/>
      <c r="G21" s="164"/>
    </row>
    <row r="22" spans="1:7" ht="15.75" x14ac:dyDescent="0.25">
      <c r="A22" s="72">
        <v>2</v>
      </c>
      <c r="B22" s="73"/>
      <c r="C22" s="72"/>
      <c r="D22" s="72"/>
      <c r="E22" s="72"/>
      <c r="F22" s="72"/>
      <c r="G22" s="72"/>
    </row>
    <row r="23" spans="1:7" ht="15.75" x14ac:dyDescent="0.25">
      <c r="A23" s="164">
        <v>3</v>
      </c>
      <c r="B23" s="163"/>
      <c r="C23" s="164"/>
      <c r="D23" s="164"/>
      <c r="E23" s="164"/>
      <c r="F23" s="164"/>
      <c r="G23" s="164"/>
    </row>
    <row r="24" spans="1:7" ht="15.75" x14ac:dyDescent="0.25">
      <c r="A24" s="72">
        <v>4</v>
      </c>
      <c r="B24" s="73"/>
      <c r="C24" s="72"/>
      <c r="D24" s="72"/>
      <c r="E24" s="72"/>
      <c r="F24" s="72"/>
      <c r="G24" s="72"/>
    </row>
    <row r="25" spans="1:7" ht="15.75" x14ac:dyDescent="0.25">
      <c r="A25" s="152"/>
      <c r="B25" s="153"/>
      <c r="C25" s="152"/>
      <c r="D25" s="152"/>
      <c r="E25" s="152"/>
      <c r="F25" s="152"/>
      <c r="G25" s="152"/>
    </row>
    <row r="26" spans="1:7" ht="15.75" x14ac:dyDescent="0.25">
      <c r="A26" s="152"/>
      <c r="B26" s="153"/>
      <c r="C26" s="152"/>
      <c r="D26" s="152"/>
      <c r="E26" s="152"/>
      <c r="F26" s="152"/>
      <c r="G26" s="152"/>
    </row>
    <row r="27" spans="1:7" ht="15.75" x14ac:dyDescent="0.25">
      <c r="A27" s="152"/>
      <c r="B27" s="153"/>
      <c r="C27" s="152"/>
      <c r="D27" s="152"/>
      <c r="E27" s="152"/>
      <c r="F27" s="152"/>
      <c r="G27" s="152"/>
    </row>
    <row r="28" spans="1:7" ht="15.75" x14ac:dyDescent="0.25">
      <c r="A28" s="152"/>
      <c r="B28" s="153"/>
      <c r="C28" s="152"/>
      <c r="D28" s="152"/>
      <c r="E28" s="152"/>
      <c r="F28" s="152"/>
      <c r="G28" s="152"/>
    </row>
    <row r="40" spans="1:6" x14ac:dyDescent="0.25">
      <c r="A40" s="1" t="s">
        <v>17</v>
      </c>
      <c r="B40" s="255" t="s">
        <v>334</v>
      </c>
      <c r="C40" s="255"/>
      <c r="D40" s="255"/>
      <c r="E40" s="255"/>
      <c r="F40" s="255"/>
    </row>
    <row r="41" spans="1:6" x14ac:dyDescent="0.25">
      <c r="B41" t="s">
        <v>16</v>
      </c>
    </row>
  </sheetData>
  <mergeCells count="9">
    <mergeCell ref="A10:G10"/>
    <mergeCell ref="A19:G19"/>
    <mergeCell ref="B40:F40"/>
    <mergeCell ref="C1:E1"/>
    <mergeCell ref="C2:E2"/>
    <mergeCell ref="C3:E3"/>
    <mergeCell ref="C4:E4"/>
    <mergeCell ref="A7:G7"/>
    <mergeCell ref="A8:G8"/>
  </mergeCells>
  <conditionalFormatting sqref="C11:D12 C9:D9">
    <cfRule type="duplicateValues" dxfId="174" priority="45"/>
  </conditionalFormatting>
  <conditionalFormatting sqref="C13:D13">
    <cfRule type="duplicateValues" dxfId="173" priority="28"/>
    <cfRule type="duplicateValues" dxfId="172" priority="27"/>
  </conditionalFormatting>
  <conditionalFormatting sqref="C14:D14">
    <cfRule type="duplicateValues" dxfId="171" priority="23"/>
    <cfRule type="duplicateValues" dxfId="170" priority="24"/>
  </conditionalFormatting>
  <conditionalFormatting sqref="C15:D17">
    <cfRule type="duplicateValues" dxfId="169" priority="20"/>
    <cfRule type="duplicateValues" dxfId="168" priority="19"/>
  </conditionalFormatting>
  <conditionalFormatting sqref="C20:D20">
    <cfRule type="duplicateValues" dxfId="167" priority="32"/>
    <cfRule type="duplicateValues" dxfId="166" priority="33"/>
  </conditionalFormatting>
  <conditionalFormatting sqref="C21:D21">
    <cfRule type="duplicateValues" dxfId="165" priority="16"/>
    <cfRule type="duplicateValues" dxfId="164" priority="15"/>
  </conditionalFormatting>
  <conditionalFormatting sqref="C22:D22">
    <cfRule type="duplicateValues" dxfId="163" priority="11"/>
    <cfRule type="duplicateValues" dxfId="162" priority="12"/>
  </conditionalFormatting>
  <conditionalFormatting sqref="C23:D23">
    <cfRule type="duplicateValues" dxfId="161" priority="7"/>
    <cfRule type="duplicateValues" dxfId="160" priority="8"/>
  </conditionalFormatting>
  <conditionalFormatting sqref="C24:D28">
    <cfRule type="duplicateValues" dxfId="159" priority="3"/>
    <cfRule type="duplicateValues" dxfId="158" priority="4"/>
  </conditionalFormatting>
  <conditionalFormatting sqref="C32:D36 C29:D29 C1:D6 C11:D12 C9:D9 C18:D18 C39:D39 C41:D1048576">
    <cfRule type="duplicateValues" dxfId="157" priority="44"/>
  </conditionalFormatting>
  <conditionalFormatting sqref="D13">
    <cfRule type="duplicateValues" dxfId="156" priority="25"/>
    <cfRule type="duplicateValues" dxfId="155" priority="26"/>
  </conditionalFormatting>
  <conditionalFormatting sqref="D14">
    <cfRule type="duplicateValues" dxfId="154" priority="21"/>
    <cfRule type="duplicateValues" dxfId="153" priority="22"/>
  </conditionalFormatting>
  <conditionalFormatting sqref="D15:D17">
    <cfRule type="duplicateValues" dxfId="152" priority="18"/>
    <cfRule type="duplicateValues" dxfId="151" priority="17"/>
  </conditionalFormatting>
  <conditionalFormatting sqref="D20">
    <cfRule type="duplicateValues" dxfId="150" priority="30"/>
    <cfRule type="duplicateValues" dxfId="149" priority="31"/>
  </conditionalFormatting>
  <conditionalFormatting sqref="D21">
    <cfRule type="duplicateValues" dxfId="148" priority="13"/>
    <cfRule type="duplicateValues" dxfId="147" priority="14"/>
  </conditionalFormatting>
  <conditionalFormatting sqref="D22">
    <cfRule type="duplicateValues" dxfId="146" priority="9"/>
    <cfRule type="duplicateValues" dxfId="145" priority="10"/>
  </conditionalFormatting>
  <conditionalFormatting sqref="D23">
    <cfRule type="duplicateValues" dxfId="144" priority="5"/>
    <cfRule type="duplicateValues" dxfId="143" priority="6"/>
  </conditionalFormatting>
  <conditionalFormatting sqref="D24:D28">
    <cfRule type="duplicateValues" dxfId="142" priority="2"/>
    <cfRule type="duplicateValues" dxfId="141" priority="1"/>
  </conditionalFormatting>
  <conditionalFormatting sqref="D32:D36 D29 D1:D6 D11:D12 D9 D18 D39 D41:D1048576">
    <cfRule type="duplicateValues" dxfId="140" priority="42"/>
    <cfRule type="duplicateValues" dxfId="139" priority="43"/>
  </conditionalFormatting>
  <printOptions horizontalCentered="1"/>
  <pageMargins left="0.51181102362204722" right="0.51181102362204722" top="0.74803149606299213" bottom="0.74803149606299213" header="0.31496062992125984" footer="0.31496062992125984"/>
  <pageSetup scale="63" fitToHeight="0" orientation="landscape" r:id="rId1"/>
  <headerFooter>
    <oddFooter>&amp;C&amp;9Página &amp;P de &amp;N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8"/>
  <sheetViews>
    <sheetView zoomScale="80" zoomScaleNormal="80" workbookViewId="0">
      <pane ySplit="11" topLeftCell="A12" activePane="bottomLeft" state="frozen"/>
      <selection activeCell="B52" sqref="B52"/>
      <selection pane="bottomLeft" activeCell="A9" sqref="A9:L9"/>
    </sheetView>
  </sheetViews>
  <sheetFormatPr baseColWidth="10" defaultRowHeight="15" x14ac:dyDescent="0.25"/>
  <cols>
    <col min="1" max="1" width="13.7109375" bestFit="1" customWidth="1"/>
    <col min="2" max="2" width="20.28515625" customWidth="1"/>
    <col min="3" max="3" width="36.5703125" customWidth="1"/>
    <col min="4" max="4" width="17.140625" customWidth="1"/>
    <col min="5" max="5" width="18.85546875" customWidth="1"/>
    <col min="6" max="6" width="14.5703125" customWidth="1"/>
    <col min="7" max="10" width="8.28515625" customWidth="1"/>
    <col min="11" max="11" width="16" customWidth="1"/>
    <col min="12" max="12" width="35.28515625" customWidth="1"/>
  </cols>
  <sheetData>
    <row r="1" spans="1:12" x14ac:dyDescent="0.25">
      <c r="A1" s="133" t="s">
        <v>11</v>
      </c>
      <c r="B1" s="124"/>
      <c r="C1" s="261"/>
      <c r="D1" s="261"/>
      <c r="E1" s="261"/>
    </row>
    <row r="2" spans="1:12" x14ac:dyDescent="0.25">
      <c r="A2" s="134" t="s">
        <v>12</v>
      </c>
      <c r="B2" s="135"/>
      <c r="C2" s="262"/>
      <c r="D2" s="262"/>
      <c r="E2" s="262"/>
    </row>
    <row r="3" spans="1:12" x14ac:dyDescent="0.25">
      <c r="A3" s="136" t="s">
        <v>296</v>
      </c>
      <c r="B3" s="135"/>
      <c r="C3" s="262"/>
      <c r="D3" s="262"/>
      <c r="E3" s="262"/>
    </row>
    <row r="4" spans="1:12" x14ac:dyDescent="0.25">
      <c r="A4" s="136" t="s">
        <v>158</v>
      </c>
      <c r="B4" s="135"/>
      <c r="C4" s="262"/>
      <c r="D4" s="262"/>
      <c r="E4" s="262"/>
    </row>
    <row r="5" spans="1:12" x14ac:dyDescent="0.25">
      <c r="A5" s="136" t="s">
        <v>148</v>
      </c>
      <c r="B5" s="135"/>
      <c r="C5" s="127" t="s">
        <v>461</v>
      </c>
      <c r="D5" s="135"/>
      <c r="E5" s="135"/>
    </row>
    <row r="6" spans="1:12" x14ac:dyDescent="0.25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</row>
    <row r="7" spans="1:12" x14ac:dyDescent="0.25">
      <c r="A7" s="253" t="s">
        <v>136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</row>
    <row r="8" spans="1:12" x14ac:dyDescent="0.25">
      <c r="A8" s="253" t="s">
        <v>473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</row>
    <row r="9" spans="1:12" x14ac:dyDescent="0.25">
      <c r="A9" s="253" t="s">
        <v>134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</row>
    <row r="10" spans="1:12" ht="33" customHeight="1" x14ac:dyDescent="0.25">
      <c r="A10" s="335"/>
      <c r="B10" s="335"/>
      <c r="C10" s="335"/>
      <c r="D10" s="335"/>
      <c r="E10" s="335"/>
      <c r="F10" s="335"/>
      <c r="G10" s="275" t="s">
        <v>137</v>
      </c>
      <c r="H10" s="275"/>
      <c r="I10" s="275"/>
      <c r="J10" s="275"/>
      <c r="K10" s="31"/>
      <c r="L10" s="31"/>
    </row>
    <row r="11" spans="1:12" ht="30" x14ac:dyDescent="0.25">
      <c r="A11" s="32" t="s">
        <v>138</v>
      </c>
      <c r="B11" s="32" t="s">
        <v>339</v>
      </c>
      <c r="C11" s="32" t="s">
        <v>340</v>
      </c>
      <c r="D11" s="32" t="s">
        <v>341</v>
      </c>
      <c r="E11" s="32" t="s">
        <v>139</v>
      </c>
      <c r="F11" s="32" t="s">
        <v>140</v>
      </c>
      <c r="G11" s="32" t="s">
        <v>141</v>
      </c>
      <c r="H11" s="32" t="s">
        <v>142</v>
      </c>
      <c r="I11" s="32" t="s">
        <v>143</v>
      </c>
      <c r="J11" s="32" t="s">
        <v>144</v>
      </c>
      <c r="K11" s="32" t="s">
        <v>145</v>
      </c>
      <c r="L11" s="32" t="s">
        <v>146</v>
      </c>
    </row>
    <row r="12" spans="1:12" s="94" customFormat="1" x14ac:dyDescent="0.25">
      <c r="A12" s="110"/>
      <c r="B12" s="110"/>
      <c r="C12" s="166"/>
      <c r="D12" s="114"/>
      <c r="E12" s="174"/>
      <c r="F12" s="170"/>
      <c r="G12" s="171"/>
      <c r="H12" s="171"/>
      <c r="I12" s="171"/>
      <c r="J12" s="171"/>
      <c r="K12" s="168"/>
      <c r="L12" s="166"/>
    </row>
    <row r="13" spans="1:12" s="94" customFormat="1" x14ac:dyDescent="0.25">
      <c r="A13" s="110"/>
      <c r="B13" s="110"/>
      <c r="C13" s="166"/>
      <c r="D13" s="114"/>
      <c r="E13" s="174"/>
      <c r="F13" s="170"/>
      <c r="G13" s="171"/>
      <c r="H13" s="171"/>
      <c r="I13" s="171"/>
      <c r="J13" s="171"/>
      <c r="K13" s="168"/>
      <c r="L13" s="166"/>
    </row>
    <row r="14" spans="1:12" s="94" customFormat="1" x14ac:dyDescent="0.25">
      <c r="A14" s="110"/>
      <c r="B14" s="110"/>
      <c r="C14" s="166"/>
      <c r="D14" s="114"/>
      <c r="E14" s="174"/>
      <c r="F14" s="170"/>
      <c r="G14" s="171"/>
      <c r="H14" s="171"/>
      <c r="I14" s="171"/>
      <c r="J14" s="171"/>
      <c r="K14" s="168"/>
      <c r="L14" s="166"/>
    </row>
    <row r="15" spans="1:12" s="94" customFormat="1" x14ac:dyDescent="0.25">
      <c r="A15" s="110"/>
      <c r="B15" s="110"/>
      <c r="C15" s="166"/>
      <c r="D15" s="114"/>
      <c r="E15" s="174"/>
      <c r="F15" s="170"/>
      <c r="G15" s="171"/>
      <c r="H15" s="171"/>
      <c r="I15" s="171"/>
      <c r="J15" s="171"/>
      <c r="K15" s="168"/>
      <c r="L15" s="166"/>
    </row>
    <row r="16" spans="1:12" s="94" customFormat="1" x14ac:dyDescent="0.25">
      <c r="A16" s="110"/>
      <c r="B16" s="110"/>
      <c r="C16" s="166"/>
      <c r="D16" s="114"/>
      <c r="E16" s="174"/>
      <c r="F16" s="170"/>
      <c r="G16" s="171"/>
      <c r="H16" s="171"/>
      <c r="I16" s="171"/>
      <c r="J16" s="171"/>
      <c r="K16" s="168"/>
      <c r="L16" s="166"/>
    </row>
    <row r="17" spans="1:12" s="94" customFormat="1" x14ac:dyDescent="0.25">
      <c r="A17" s="110"/>
      <c r="B17" s="110"/>
      <c r="C17" s="166"/>
      <c r="D17" s="114"/>
      <c r="E17" s="174"/>
      <c r="F17" s="170"/>
      <c r="G17" s="171"/>
      <c r="H17" s="171"/>
      <c r="I17" s="171"/>
      <c r="J17" s="171"/>
      <c r="K17" s="168"/>
      <c r="L17" s="166"/>
    </row>
    <row r="18" spans="1:12" s="94" customFormat="1" x14ac:dyDescent="0.25">
      <c r="A18" s="110"/>
      <c r="B18" s="110"/>
      <c r="C18" s="166"/>
      <c r="D18" s="114"/>
      <c r="E18" s="174"/>
      <c r="F18" s="170"/>
      <c r="G18" s="171"/>
      <c r="H18" s="171"/>
      <c r="I18" s="171"/>
      <c r="J18" s="171"/>
      <c r="K18" s="168"/>
      <c r="L18" s="166"/>
    </row>
    <row r="19" spans="1:12" s="94" customFormat="1" x14ac:dyDescent="0.25">
      <c r="A19" s="110"/>
      <c r="B19" s="110"/>
      <c r="C19" s="166"/>
      <c r="D19" s="114"/>
      <c r="E19" s="174"/>
      <c r="F19" s="170"/>
      <c r="G19" s="171"/>
      <c r="H19" s="171"/>
      <c r="I19" s="171"/>
      <c r="J19" s="171"/>
      <c r="K19" s="168"/>
      <c r="L19" s="166"/>
    </row>
    <row r="20" spans="1:12" s="94" customFormat="1" x14ac:dyDescent="0.25">
      <c r="A20" s="110"/>
      <c r="B20" s="110"/>
      <c r="C20" s="166"/>
      <c r="D20" s="114"/>
      <c r="E20" s="174"/>
      <c r="F20" s="170"/>
      <c r="G20" s="171"/>
      <c r="H20" s="171"/>
      <c r="I20" s="171"/>
      <c r="J20" s="171"/>
      <c r="K20" s="168"/>
      <c r="L20" s="166"/>
    </row>
    <row r="21" spans="1:12" s="94" customFormat="1" x14ac:dyDescent="0.25">
      <c r="A21" s="110"/>
      <c r="B21" s="110"/>
      <c r="C21" s="166"/>
      <c r="D21" s="114"/>
      <c r="E21" s="174"/>
      <c r="F21" s="170"/>
      <c r="G21" s="171"/>
      <c r="H21" s="171"/>
      <c r="I21" s="171"/>
      <c r="J21" s="171"/>
      <c r="K21" s="168"/>
      <c r="L21" s="166"/>
    </row>
    <row r="22" spans="1:12" s="94" customFormat="1" x14ac:dyDescent="0.25">
      <c r="A22" s="110"/>
      <c r="B22" s="110"/>
      <c r="C22" s="166"/>
      <c r="D22" s="114"/>
      <c r="E22" s="174"/>
      <c r="F22" s="170"/>
      <c r="G22" s="171"/>
      <c r="H22" s="171"/>
      <c r="I22" s="171"/>
      <c r="J22" s="171"/>
      <c r="K22" s="168"/>
      <c r="L22" s="166"/>
    </row>
    <row r="23" spans="1:12" s="94" customFormat="1" x14ac:dyDescent="0.25">
      <c r="A23" s="110"/>
      <c r="B23" s="110"/>
      <c r="C23" s="166"/>
      <c r="D23" s="114"/>
      <c r="E23" s="174"/>
      <c r="F23" s="170"/>
      <c r="G23" s="171"/>
      <c r="H23" s="171"/>
      <c r="I23" s="171"/>
      <c r="J23" s="171"/>
      <c r="K23" s="168"/>
      <c r="L23" s="166"/>
    </row>
    <row r="24" spans="1:12" s="94" customFormat="1" x14ac:dyDescent="0.25">
      <c r="A24" s="110"/>
      <c r="B24" s="110"/>
      <c r="C24" s="166"/>
      <c r="D24" s="114"/>
      <c r="E24" s="174"/>
      <c r="F24" s="170"/>
      <c r="G24" s="171"/>
      <c r="H24" s="171"/>
      <c r="I24" s="171"/>
      <c r="J24" s="171"/>
      <c r="K24" s="168"/>
      <c r="L24" s="166"/>
    </row>
    <row r="25" spans="1:12" s="94" customFormat="1" x14ac:dyDescent="0.25">
      <c r="A25" s="110"/>
      <c r="B25" s="110"/>
      <c r="C25" s="166"/>
      <c r="D25" s="114"/>
      <c r="E25" s="174"/>
      <c r="F25" s="170"/>
      <c r="G25" s="171"/>
      <c r="H25" s="171"/>
      <c r="I25" s="171"/>
      <c r="J25" s="171"/>
      <c r="K25" s="168"/>
      <c r="L25" s="166"/>
    </row>
    <row r="26" spans="1:12" s="94" customFormat="1" x14ac:dyDescent="0.25">
      <c r="A26" s="110"/>
      <c r="B26" s="110"/>
      <c r="C26" s="166"/>
      <c r="D26" s="114"/>
      <c r="E26" s="174"/>
      <c r="F26" s="170"/>
      <c r="G26" s="171"/>
      <c r="H26" s="171"/>
      <c r="I26" s="171"/>
      <c r="J26" s="171"/>
      <c r="K26" s="168"/>
      <c r="L26" s="166"/>
    </row>
    <row r="27" spans="1:12" s="94" customFormat="1" x14ac:dyDescent="0.25">
      <c r="A27" s="110"/>
      <c r="B27" s="110"/>
      <c r="C27" s="166"/>
      <c r="D27" s="114"/>
      <c r="E27" s="174"/>
      <c r="F27" s="170"/>
      <c r="G27" s="171"/>
      <c r="H27" s="171"/>
      <c r="I27" s="171"/>
      <c r="J27" s="171"/>
      <c r="K27" s="168"/>
      <c r="L27" s="166"/>
    </row>
    <row r="28" spans="1:12" s="94" customFormat="1" x14ac:dyDescent="0.25">
      <c r="A28" s="110"/>
      <c r="B28" s="110"/>
      <c r="C28" s="166"/>
      <c r="D28" s="114"/>
      <c r="E28" s="174"/>
      <c r="F28" s="170"/>
      <c r="G28" s="171"/>
      <c r="H28" s="171"/>
      <c r="I28" s="171"/>
      <c r="J28" s="171"/>
      <c r="K28" s="168"/>
      <c r="L28" s="166"/>
    </row>
    <row r="29" spans="1:12" s="94" customFormat="1" x14ac:dyDescent="0.25">
      <c r="A29" s="110"/>
      <c r="B29" s="110"/>
      <c r="C29" s="166"/>
      <c r="D29" s="114"/>
      <c r="E29" s="174"/>
      <c r="F29" s="170"/>
      <c r="G29" s="171"/>
      <c r="H29" s="171"/>
      <c r="I29" s="171"/>
      <c r="J29" s="171"/>
      <c r="K29" s="168"/>
      <c r="L29" s="166"/>
    </row>
    <row r="30" spans="1:12" s="94" customFormat="1" x14ac:dyDescent="0.25">
      <c r="A30" s="110"/>
      <c r="B30" s="110"/>
      <c r="C30" s="166"/>
      <c r="D30" s="114"/>
      <c r="E30" s="174"/>
      <c r="F30" s="170"/>
      <c r="G30" s="171"/>
      <c r="H30" s="171"/>
      <c r="I30" s="171"/>
      <c r="J30" s="171"/>
      <c r="K30" s="168"/>
      <c r="L30" s="166"/>
    </row>
    <row r="31" spans="1:12" s="94" customFormat="1" x14ac:dyDescent="0.25">
      <c r="A31" s="110"/>
      <c r="B31" s="110"/>
      <c r="C31" s="166"/>
      <c r="D31" s="114"/>
      <c r="E31" s="174"/>
      <c r="F31" s="170"/>
      <c r="G31" s="171"/>
      <c r="H31" s="171"/>
      <c r="I31" s="171"/>
      <c r="J31" s="171"/>
      <c r="K31" s="168"/>
      <c r="L31" s="166"/>
    </row>
    <row r="32" spans="1:12" s="94" customFormat="1" x14ac:dyDescent="0.25">
      <c r="A32" s="110"/>
      <c r="B32" s="110"/>
      <c r="C32" s="166"/>
      <c r="D32" s="114"/>
      <c r="E32" s="174"/>
      <c r="F32" s="170"/>
      <c r="G32" s="171"/>
      <c r="H32" s="171"/>
      <c r="I32" s="171"/>
      <c r="J32" s="171"/>
      <c r="K32" s="168"/>
      <c r="L32" s="166"/>
    </row>
    <row r="33" spans="1:12" s="94" customFormat="1" x14ac:dyDescent="0.25">
      <c r="A33" s="110"/>
      <c r="B33" s="110"/>
      <c r="C33" s="166"/>
      <c r="D33" s="114"/>
      <c r="E33" s="174"/>
      <c r="F33" s="170"/>
      <c r="G33" s="171"/>
      <c r="H33" s="171"/>
      <c r="I33" s="171"/>
      <c r="J33" s="171"/>
      <c r="K33" s="168"/>
      <c r="L33" s="166"/>
    </row>
    <row r="34" spans="1:12" s="94" customFormat="1" x14ac:dyDescent="0.25">
      <c r="A34" s="94" t="s">
        <v>7</v>
      </c>
      <c r="C34" s="167"/>
      <c r="D34" s="114">
        <f>SUBTOTAL(109,tabAnexo011328[Monto Estimado Total (pesos)])</f>
        <v>0</v>
      </c>
      <c r="E34" s="174"/>
      <c r="F34" s="173"/>
      <c r="G34" s="172"/>
      <c r="H34" s="172"/>
      <c r="I34" s="172"/>
      <c r="J34" s="172"/>
      <c r="K34" s="169"/>
      <c r="L34" s="167"/>
    </row>
    <row r="46" spans="1:12" x14ac:dyDescent="0.25">
      <c r="A46" s="1" t="s">
        <v>17</v>
      </c>
      <c r="B46" t="s">
        <v>16</v>
      </c>
    </row>
    <row r="47" spans="1:12" x14ac:dyDescent="0.25"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12" x14ac:dyDescent="0.25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</sheetData>
  <mergeCells count="10">
    <mergeCell ref="C1:E1"/>
    <mergeCell ref="C2:E2"/>
    <mergeCell ref="C3:E3"/>
    <mergeCell ref="C4:E4"/>
    <mergeCell ref="A8:L8"/>
    <mergeCell ref="A9:L9"/>
    <mergeCell ref="A10:F10"/>
    <mergeCell ref="G10:J10"/>
    <mergeCell ref="A6:L6"/>
    <mergeCell ref="A7:L7"/>
  </mergeCells>
  <conditionalFormatting sqref="C5">
    <cfRule type="duplicateValues" dxfId="138" priority="1"/>
  </conditionalFormatting>
  <conditionalFormatting sqref="C1:D4 D5">
    <cfRule type="duplicateValues" dxfId="137" priority="4"/>
  </conditionalFormatting>
  <conditionalFormatting sqref="D1:D5">
    <cfRule type="duplicateValues" dxfId="136" priority="2"/>
    <cfRule type="duplicateValues" dxfId="135" priority="3"/>
  </conditionalFormatting>
  <dataValidations count="1">
    <dataValidation type="list" allowBlank="1" showInputMessage="1" showErrorMessage="1" sqref="L12:L33" xr:uid="{00000000-0002-0000-1500-000000000000}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61" fitToHeight="0" orientation="landscape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S47"/>
  <sheetViews>
    <sheetView zoomScaleNormal="100" workbookViewId="0">
      <selection activeCell="H20" sqref="H20"/>
    </sheetView>
  </sheetViews>
  <sheetFormatPr baseColWidth="10" defaultRowHeight="15" x14ac:dyDescent="0.25"/>
  <cols>
    <col min="1" max="2" width="14.28515625" customWidth="1"/>
    <col min="3" max="3" width="30.42578125" customWidth="1"/>
    <col min="4" max="4" width="13.140625" customWidth="1"/>
    <col min="5" max="5" width="11.7109375" customWidth="1"/>
    <col min="6" max="7" width="18.5703125" customWidth="1"/>
    <col min="8" max="8" width="22.7109375" customWidth="1"/>
    <col min="9" max="10" width="13.85546875" customWidth="1"/>
    <col min="11" max="11" width="27.42578125" customWidth="1"/>
    <col min="12" max="12" width="14.7109375" customWidth="1"/>
    <col min="13" max="13" width="14.85546875" customWidth="1"/>
    <col min="14" max="14" width="11.7109375" customWidth="1"/>
    <col min="15" max="16" width="18.85546875" customWidth="1"/>
  </cols>
  <sheetData>
    <row r="1" spans="1:19" x14ac:dyDescent="0.25">
      <c r="A1" s="133" t="s">
        <v>11</v>
      </c>
      <c r="B1" s="124"/>
      <c r="C1" s="261"/>
      <c r="D1" s="261"/>
      <c r="E1" s="26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9" x14ac:dyDescent="0.25">
      <c r="A2" s="134" t="s">
        <v>12</v>
      </c>
      <c r="B2" s="135"/>
      <c r="C2" s="262"/>
      <c r="D2" s="262"/>
      <c r="E2" s="262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9" x14ac:dyDescent="0.25">
      <c r="A3" s="136" t="s">
        <v>296</v>
      </c>
      <c r="B3" s="135"/>
      <c r="C3" s="262"/>
      <c r="D3" s="262"/>
      <c r="E3" s="262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9" x14ac:dyDescent="0.25">
      <c r="A4" s="136" t="s">
        <v>158</v>
      </c>
      <c r="B4" s="135"/>
      <c r="C4" s="262"/>
      <c r="D4" s="262"/>
      <c r="E4" s="262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x14ac:dyDescent="0.25">
      <c r="A5" s="136" t="s">
        <v>148</v>
      </c>
      <c r="B5" s="135"/>
      <c r="C5" s="127" t="s">
        <v>461</v>
      </c>
      <c r="D5" s="135"/>
      <c r="E5" s="135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9" x14ac:dyDescent="0.25">
      <c r="A7" s="253" t="s">
        <v>168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</row>
    <row r="8" spans="1:19" x14ac:dyDescent="0.25">
      <c r="A8" s="253" t="s">
        <v>117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</row>
    <row r="9" spans="1:19" x14ac:dyDescent="0.25">
      <c r="A9" s="253"/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</row>
    <row r="10" spans="1:19" s="103" customFormat="1" ht="51" x14ac:dyDescent="0.2">
      <c r="A10" s="175" t="s">
        <v>353</v>
      </c>
      <c r="B10" s="175" t="s">
        <v>159</v>
      </c>
      <c r="C10" s="175" t="s">
        <v>43</v>
      </c>
      <c r="D10" s="175" t="s">
        <v>160</v>
      </c>
      <c r="E10" s="175" t="s">
        <v>161</v>
      </c>
      <c r="F10" s="175" t="s">
        <v>349</v>
      </c>
      <c r="G10" s="175" t="s">
        <v>162</v>
      </c>
      <c r="H10" s="176" t="s">
        <v>163</v>
      </c>
      <c r="I10" s="175" t="s">
        <v>164</v>
      </c>
      <c r="J10" s="175" t="s">
        <v>165</v>
      </c>
      <c r="K10" s="175" t="s">
        <v>347</v>
      </c>
      <c r="L10" s="175" t="s">
        <v>354</v>
      </c>
      <c r="M10" s="175" t="s">
        <v>355</v>
      </c>
      <c r="N10" s="175" t="s">
        <v>343</v>
      </c>
      <c r="O10" s="175" t="s">
        <v>166</v>
      </c>
      <c r="P10" s="175" t="s">
        <v>348</v>
      </c>
      <c r="Q10" s="175" t="s">
        <v>344</v>
      </c>
      <c r="R10" s="175" t="s">
        <v>152</v>
      </c>
      <c r="S10" s="175" t="s">
        <v>345</v>
      </c>
    </row>
    <row r="11" spans="1:19" x14ac:dyDescent="0.25">
      <c r="D11" s="18"/>
      <c r="E11" s="18"/>
      <c r="F11" s="18"/>
      <c r="G11" s="18"/>
      <c r="H11" s="18"/>
      <c r="I11" s="107"/>
      <c r="J11" s="107"/>
      <c r="K11" s="165"/>
      <c r="L11" s="165"/>
      <c r="M11" s="165"/>
      <c r="N11" s="165"/>
      <c r="O11" s="165"/>
      <c r="P11" s="165"/>
      <c r="Q11" s="165"/>
      <c r="R11" s="20"/>
      <c r="S11" s="165"/>
    </row>
    <row r="12" spans="1:19" x14ac:dyDescent="0.25">
      <c r="D12" s="18"/>
      <c r="E12" s="18"/>
      <c r="F12" s="18"/>
      <c r="G12" s="18"/>
      <c r="H12" s="18"/>
      <c r="I12" s="107"/>
      <c r="J12" s="107"/>
      <c r="K12" s="165"/>
      <c r="L12" s="165"/>
      <c r="M12" s="165"/>
      <c r="N12" s="165"/>
      <c r="O12" s="165"/>
      <c r="P12" s="165"/>
      <c r="Q12" s="165"/>
      <c r="R12" s="20"/>
      <c r="S12" s="165"/>
    </row>
    <row r="13" spans="1:19" x14ac:dyDescent="0.25">
      <c r="D13" s="18"/>
      <c r="E13" s="18"/>
      <c r="F13" s="18"/>
      <c r="G13" s="18"/>
      <c r="H13" s="18"/>
      <c r="I13" s="107"/>
      <c r="J13" s="107"/>
      <c r="K13" s="165"/>
      <c r="L13" s="165"/>
      <c r="M13" s="165"/>
      <c r="N13" s="165"/>
      <c r="O13" s="165"/>
      <c r="P13" s="165"/>
      <c r="Q13" s="165"/>
      <c r="R13" s="20"/>
      <c r="S13" s="165"/>
    </row>
    <row r="14" spans="1:19" x14ac:dyDescent="0.25">
      <c r="D14" s="18"/>
      <c r="E14" s="18"/>
      <c r="F14" s="18"/>
      <c r="G14" s="18"/>
      <c r="H14" s="18"/>
      <c r="I14" s="107"/>
      <c r="J14" s="107"/>
      <c r="K14" s="165"/>
      <c r="L14" s="165"/>
      <c r="M14" s="165"/>
      <c r="N14" s="165"/>
      <c r="O14" s="165"/>
      <c r="P14" s="165"/>
      <c r="Q14" s="165"/>
      <c r="R14" s="20"/>
      <c r="S14" s="165"/>
    </row>
    <row r="15" spans="1:19" x14ac:dyDescent="0.25">
      <c r="D15" s="18"/>
      <c r="E15" s="18"/>
      <c r="F15" s="18"/>
      <c r="G15" s="18"/>
      <c r="H15" s="18"/>
      <c r="I15" s="107"/>
      <c r="J15" s="107"/>
      <c r="K15" s="165"/>
      <c r="L15" s="165"/>
      <c r="M15" s="165"/>
      <c r="N15" s="165"/>
      <c r="O15" s="165"/>
      <c r="P15" s="165"/>
      <c r="Q15" s="165"/>
      <c r="R15" s="20"/>
      <c r="S15" s="165"/>
    </row>
    <row r="16" spans="1:19" x14ac:dyDescent="0.25">
      <c r="D16" s="18"/>
      <c r="E16" s="18"/>
      <c r="F16" s="18"/>
      <c r="G16" s="18"/>
      <c r="H16" s="18"/>
      <c r="I16" s="107"/>
      <c r="J16" s="107"/>
      <c r="K16" s="165"/>
      <c r="L16" s="165"/>
      <c r="M16" s="165"/>
      <c r="N16" s="165"/>
      <c r="O16" s="165"/>
      <c r="P16" s="165"/>
      <c r="Q16" s="165"/>
      <c r="R16" s="20"/>
      <c r="S16" s="165"/>
    </row>
    <row r="17" spans="4:19" x14ac:dyDescent="0.25">
      <c r="D17" s="18"/>
      <c r="E17" s="18"/>
      <c r="F17" s="18"/>
      <c r="G17" s="18"/>
      <c r="H17" s="18"/>
      <c r="I17" s="107"/>
      <c r="J17" s="107"/>
      <c r="K17" s="165"/>
      <c r="L17" s="165"/>
      <c r="M17" s="165"/>
      <c r="N17" s="165"/>
      <c r="O17" s="165"/>
      <c r="P17" s="165"/>
      <c r="Q17" s="165"/>
      <c r="R17" s="20"/>
      <c r="S17" s="165"/>
    </row>
    <row r="18" spans="4:19" x14ac:dyDescent="0.25">
      <c r="D18" s="18"/>
      <c r="E18" s="18"/>
      <c r="F18" s="18"/>
      <c r="G18" s="18"/>
      <c r="H18" s="18"/>
      <c r="I18" s="107"/>
      <c r="J18" s="107"/>
      <c r="K18" s="165"/>
      <c r="L18" s="165"/>
      <c r="M18" s="165"/>
      <c r="N18" s="165"/>
      <c r="O18" s="165"/>
      <c r="P18" s="165"/>
      <c r="Q18" s="165"/>
      <c r="R18" s="20"/>
      <c r="S18" s="165"/>
    </row>
    <row r="19" spans="4:19" x14ac:dyDescent="0.25">
      <c r="D19" s="18"/>
      <c r="E19" s="18"/>
      <c r="F19" s="18"/>
      <c r="G19" s="18"/>
      <c r="H19" s="18"/>
      <c r="I19" s="107"/>
      <c r="J19" s="107"/>
      <c r="K19" s="165"/>
      <c r="L19" s="165"/>
      <c r="M19" s="165"/>
      <c r="N19" s="165"/>
      <c r="O19" s="165"/>
      <c r="P19" s="165"/>
      <c r="Q19" s="165"/>
      <c r="R19" s="20"/>
      <c r="S19" s="165"/>
    </row>
    <row r="20" spans="4:19" x14ac:dyDescent="0.25">
      <c r="D20" s="18"/>
      <c r="E20" s="18"/>
      <c r="F20" s="18"/>
      <c r="G20" s="18"/>
      <c r="H20" s="18"/>
      <c r="I20" s="107"/>
      <c r="J20" s="107"/>
      <c r="K20" s="165"/>
      <c r="L20" s="165"/>
      <c r="M20" s="165"/>
      <c r="N20" s="165"/>
      <c r="O20" s="165"/>
      <c r="P20" s="165"/>
      <c r="Q20" s="165"/>
      <c r="R20" s="20"/>
      <c r="S20" s="165"/>
    </row>
    <row r="21" spans="4:19" x14ac:dyDescent="0.25">
      <c r="D21" s="18"/>
      <c r="E21" s="18"/>
      <c r="F21" s="18"/>
      <c r="G21" s="18"/>
      <c r="H21" s="18"/>
      <c r="I21" s="107"/>
      <c r="J21" s="107"/>
      <c r="K21" s="165"/>
      <c r="L21" s="165"/>
      <c r="M21" s="165"/>
      <c r="N21" s="165"/>
      <c r="O21" s="165"/>
      <c r="P21" s="165"/>
      <c r="Q21" s="165"/>
      <c r="R21" s="20"/>
      <c r="S21" s="165"/>
    </row>
    <row r="22" spans="4:19" x14ac:dyDescent="0.25">
      <c r="D22" s="18"/>
      <c r="E22" s="18"/>
      <c r="F22" s="18"/>
      <c r="G22" s="18"/>
      <c r="H22" s="18"/>
      <c r="I22" s="107"/>
      <c r="J22" s="107"/>
      <c r="K22" s="165"/>
      <c r="L22" s="165"/>
      <c r="M22" s="165"/>
      <c r="N22" s="165"/>
      <c r="O22" s="165"/>
      <c r="P22" s="165"/>
      <c r="Q22" s="165"/>
      <c r="R22" s="20"/>
      <c r="S22" s="165"/>
    </row>
    <row r="23" spans="4:19" x14ac:dyDescent="0.25">
      <c r="D23" s="18"/>
      <c r="E23" s="18"/>
      <c r="F23" s="18"/>
      <c r="G23" s="18"/>
      <c r="H23" s="18"/>
      <c r="I23" s="107"/>
      <c r="J23" s="107"/>
      <c r="K23" s="165"/>
      <c r="L23" s="165"/>
      <c r="M23" s="165"/>
      <c r="N23" s="165"/>
      <c r="O23" s="165"/>
      <c r="P23" s="165"/>
      <c r="Q23" s="165"/>
      <c r="R23" s="20"/>
      <c r="S23" s="165"/>
    </row>
    <row r="24" spans="4:19" x14ac:dyDescent="0.25">
      <c r="D24" s="18"/>
      <c r="E24" s="18"/>
      <c r="F24" s="18"/>
      <c r="G24" s="18"/>
      <c r="H24" s="18"/>
      <c r="I24" s="107"/>
      <c r="J24" s="107"/>
      <c r="K24" s="165"/>
      <c r="L24" s="165"/>
      <c r="M24" s="165"/>
      <c r="N24" s="165"/>
      <c r="O24" s="165"/>
      <c r="P24" s="165"/>
      <c r="Q24" s="165"/>
      <c r="R24" s="20"/>
      <c r="S24" s="165"/>
    </row>
    <row r="25" spans="4:19" x14ac:dyDescent="0.25">
      <c r="D25" s="18"/>
      <c r="E25" s="18"/>
      <c r="F25" s="18"/>
      <c r="G25" s="18"/>
      <c r="H25" s="18"/>
      <c r="I25" s="107"/>
      <c r="J25" s="107"/>
      <c r="K25" s="165"/>
      <c r="L25" s="165"/>
      <c r="M25" s="165"/>
      <c r="N25" s="165"/>
      <c r="O25" s="165"/>
      <c r="P25" s="165"/>
      <c r="Q25" s="165"/>
      <c r="R25" s="20"/>
      <c r="S25" s="165"/>
    </row>
    <row r="26" spans="4:19" x14ac:dyDescent="0.25">
      <c r="D26" s="18"/>
      <c r="E26" s="18"/>
      <c r="F26" s="18"/>
      <c r="G26" s="18"/>
      <c r="H26" s="18"/>
      <c r="I26" s="107"/>
      <c r="J26" s="107"/>
      <c r="K26" s="165"/>
      <c r="L26" s="165"/>
      <c r="M26" s="165"/>
      <c r="N26" s="165"/>
      <c r="O26" s="165"/>
      <c r="P26" s="165"/>
      <c r="Q26" s="165"/>
      <c r="R26" s="20"/>
      <c r="S26" s="165"/>
    </row>
    <row r="27" spans="4:19" x14ac:dyDescent="0.25">
      <c r="D27" s="18"/>
      <c r="E27" s="18"/>
      <c r="F27" s="18"/>
      <c r="G27" s="18"/>
      <c r="H27" s="18"/>
      <c r="I27" s="107"/>
      <c r="J27" s="107"/>
      <c r="K27" s="165"/>
      <c r="L27" s="165"/>
      <c r="M27" s="165"/>
      <c r="N27" s="165"/>
      <c r="O27" s="165"/>
      <c r="P27" s="165"/>
      <c r="Q27" s="165"/>
      <c r="R27" s="20"/>
      <c r="S27" s="165"/>
    </row>
    <row r="28" spans="4:19" x14ac:dyDescent="0.25">
      <c r="D28" s="18"/>
      <c r="E28" s="18"/>
      <c r="F28" s="18"/>
      <c r="G28" s="18"/>
      <c r="H28" s="18"/>
      <c r="I28" s="107"/>
      <c r="J28" s="107"/>
      <c r="K28" s="165"/>
      <c r="L28" s="165"/>
      <c r="M28" s="165"/>
      <c r="N28" s="165"/>
      <c r="O28" s="165"/>
      <c r="P28" s="165"/>
      <c r="Q28" s="165"/>
      <c r="R28" s="20"/>
      <c r="S28" s="165"/>
    </row>
    <row r="29" spans="4:19" x14ac:dyDescent="0.25">
      <c r="D29" s="18"/>
      <c r="E29" s="18"/>
      <c r="F29" s="18"/>
      <c r="G29" s="18"/>
      <c r="H29" s="18"/>
      <c r="I29" s="107"/>
      <c r="J29" s="107"/>
      <c r="K29" s="165"/>
      <c r="L29" s="165"/>
      <c r="M29" s="165"/>
      <c r="N29" s="165"/>
      <c r="O29" s="165"/>
      <c r="P29" s="165"/>
      <c r="Q29" s="165"/>
      <c r="R29" s="20"/>
      <c r="S29" s="165"/>
    </row>
    <row r="30" spans="4:19" x14ac:dyDescent="0.25">
      <c r="D30" s="18"/>
      <c r="E30" s="18"/>
      <c r="F30" s="18"/>
      <c r="G30" s="18"/>
      <c r="H30" s="18"/>
      <c r="I30" s="107"/>
      <c r="J30" s="107"/>
      <c r="K30" s="165"/>
      <c r="L30" s="165"/>
      <c r="M30" s="165"/>
      <c r="N30" s="165"/>
      <c r="O30" s="165"/>
      <c r="P30" s="165"/>
      <c r="Q30" s="165"/>
      <c r="R30" s="20"/>
      <c r="S30" s="165"/>
    </row>
    <row r="31" spans="4:19" x14ac:dyDescent="0.25">
      <c r="D31" s="18"/>
      <c r="E31" s="18"/>
      <c r="F31" s="18"/>
      <c r="G31" s="18"/>
      <c r="H31" s="18"/>
      <c r="I31" s="107"/>
      <c r="J31" s="107"/>
      <c r="K31" s="165"/>
      <c r="L31" s="165"/>
      <c r="M31" s="165"/>
      <c r="N31" s="165"/>
      <c r="O31" s="165"/>
      <c r="P31" s="165"/>
      <c r="Q31" s="165"/>
      <c r="R31" s="20"/>
      <c r="S31" s="165"/>
    </row>
    <row r="32" spans="4:19" x14ac:dyDescent="0.25">
      <c r="D32" s="18"/>
      <c r="E32" s="18"/>
      <c r="F32" s="18"/>
      <c r="G32" s="18"/>
      <c r="H32" s="18"/>
      <c r="I32" s="107"/>
      <c r="J32" s="107"/>
      <c r="K32" s="165"/>
      <c r="L32" s="165"/>
      <c r="M32" s="165"/>
      <c r="N32" s="165"/>
      <c r="O32" s="165"/>
      <c r="P32" s="165"/>
      <c r="Q32" s="165"/>
      <c r="R32" s="20"/>
      <c r="S32" s="165"/>
    </row>
    <row r="33" spans="1:18" x14ac:dyDescent="0.25">
      <c r="I33" s="108"/>
      <c r="J33" s="108"/>
      <c r="R33" s="5"/>
    </row>
    <row r="44" spans="1:18" x14ac:dyDescent="0.25">
      <c r="A44" t="s">
        <v>167</v>
      </c>
    </row>
    <row r="46" spans="1:18" x14ac:dyDescent="0.25"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8" x14ac:dyDescent="0.25"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7">
    <mergeCell ref="A9:L9"/>
    <mergeCell ref="A8:L8"/>
    <mergeCell ref="C1:E1"/>
    <mergeCell ref="C2:E2"/>
    <mergeCell ref="C3:E3"/>
    <mergeCell ref="C4:E4"/>
    <mergeCell ref="A7:L7"/>
  </mergeCells>
  <conditionalFormatting sqref="C1:D5">
    <cfRule type="duplicateValues" dxfId="134" priority="3"/>
  </conditionalFormatting>
  <conditionalFormatting sqref="D1:D5">
    <cfRule type="duplicateValues" dxfId="133" priority="1"/>
    <cfRule type="duplicateValues" dxfId="132" priority="2"/>
  </conditionalFormatting>
  <dataValidations count="2">
    <dataValidation type="list" allowBlank="1" showInputMessage="1" showErrorMessage="1" sqref="G11:G32" xr:uid="{00000000-0002-0000-1600-000000000000}">
      <formula1>"Federal, Estatal, Ingresos Propios, Mixto"</formula1>
    </dataValidation>
    <dataValidation type="list" allowBlank="1" showInputMessage="1" showErrorMessage="1" sqref="B11:B32" xr:uid="{00000000-0002-0000-1600-000001000000}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40" fitToHeight="0" orientation="landscape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AC49"/>
  <sheetViews>
    <sheetView zoomScale="70" zoomScaleNormal="70" workbookViewId="0">
      <selection activeCell="H19" sqref="H19"/>
    </sheetView>
  </sheetViews>
  <sheetFormatPr baseColWidth="10" defaultRowHeight="15" x14ac:dyDescent="0.25"/>
  <cols>
    <col min="1" max="1" width="16.28515625" customWidth="1"/>
    <col min="2" max="2" width="16" customWidth="1"/>
    <col min="3" max="3" width="16.7109375" customWidth="1"/>
    <col min="4" max="4" width="34.42578125" customWidth="1"/>
    <col min="5" max="8" width="15.5703125" customWidth="1"/>
    <col min="9" max="9" width="24.5703125" customWidth="1"/>
    <col min="10" max="10" width="15.42578125" customWidth="1"/>
    <col min="11" max="11" width="20.28515625" customWidth="1"/>
    <col min="12" max="12" width="16.42578125" customWidth="1"/>
    <col min="13" max="15" width="13.140625" customWidth="1"/>
    <col min="16" max="16" width="13.5703125" customWidth="1"/>
    <col min="17" max="17" width="16.85546875" customWidth="1"/>
    <col min="18" max="18" width="22.140625" customWidth="1"/>
    <col min="19" max="19" width="23.28515625" customWidth="1"/>
    <col min="20" max="20" width="15.7109375" customWidth="1"/>
    <col min="21" max="21" width="19.140625" customWidth="1"/>
    <col min="22" max="23" width="20.42578125" customWidth="1"/>
    <col min="24" max="28" width="16.85546875" customWidth="1"/>
    <col min="29" max="29" width="20.5703125" customWidth="1"/>
  </cols>
  <sheetData>
    <row r="1" spans="1:29" x14ac:dyDescent="0.25">
      <c r="A1" s="133" t="s">
        <v>11</v>
      </c>
      <c r="B1" s="124"/>
      <c r="C1" s="261"/>
      <c r="D1" s="261"/>
      <c r="E1" s="261"/>
    </row>
    <row r="2" spans="1:29" x14ac:dyDescent="0.25">
      <c r="A2" s="134" t="s">
        <v>12</v>
      </c>
      <c r="B2" s="135"/>
      <c r="C2" s="262"/>
      <c r="D2" s="262"/>
      <c r="E2" s="262"/>
    </row>
    <row r="3" spans="1:29" x14ac:dyDescent="0.25">
      <c r="A3" s="136" t="s">
        <v>296</v>
      </c>
      <c r="B3" s="135"/>
      <c r="C3" s="262"/>
      <c r="D3" s="262"/>
      <c r="E3" s="262"/>
    </row>
    <row r="4" spans="1:29" x14ac:dyDescent="0.25">
      <c r="A4" s="136" t="s">
        <v>158</v>
      </c>
      <c r="B4" s="135"/>
      <c r="C4" s="262"/>
      <c r="D4" s="262"/>
      <c r="E4" s="262"/>
    </row>
    <row r="5" spans="1:29" x14ac:dyDescent="0.25">
      <c r="A5" s="136" t="s">
        <v>148</v>
      </c>
      <c r="B5" s="135"/>
      <c r="C5" s="127" t="s">
        <v>461</v>
      </c>
      <c r="D5" s="135"/>
      <c r="E5" s="135"/>
    </row>
    <row r="6" spans="1:29" x14ac:dyDescent="0.25">
      <c r="C6" s="253"/>
      <c r="D6" s="253"/>
      <c r="E6" s="253"/>
      <c r="F6" s="253"/>
      <c r="G6" s="253"/>
      <c r="H6" s="253"/>
      <c r="I6" s="253"/>
    </row>
    <row r="7" spans="1:29" x14ac:dyDescent="0.25">
      <c r="C7" s="253" t="s">
        <v>288</v>
      </c>
      <c r="D7" s="253"/>
      <c r="E7" s="253"/>
      <c r="F7" s="253"/>
      <c r="G7" s="253"/>
      <c r="H7" s="253"/>
      <c r="I7" s="253"/>
    </row>
    <row r="8" spans="1:29" x14ac:dyDescent="0.25">
      <c r="C8" s="253" t="s">
        <v>135</v>
      </c>
      <c r="D8" s="253"/>
      <c r="E8" s="253"/>
      <c r="F8" s="253"/>
      <c r="G8" s="253"/>
      <c r="H8" s="253"/>
      <c r="I8" s="253"/>
    </row>
    <row r="9" spans="1:29" x14ac:dyDescent="0.25">
      <c r="C9" s="26"/>
      <c r="D9" s="26"/>
      <c r="E9" s="26"/>
      <c r="F9" s="26"/>
      <c r="G9" s="26"/>
      <c r="H9" s="26"/>
      <c r="I9" s="26"/>
    </row>
    <row r="10" spans="1:29" x14ac:dyDescent="0.25">
      <c r="C10" s="26"/>
      <c r="D10" s="26"/>
      <c r="E10" s="26"/>
      <c r="F10" s="26"/>
      <c r="G10" s="26"/>
      <c r="H10" s="26"/>
      <c r="I10" s="26"/>
    </row>
    <row r="11" spans="1:29" s="103" customFormat="1" ht="12.75" x14ac:dyDescent="0.2">
      <c r="C11" s="338"/>
      <c r="D11" s="338"/>
      <c r="E11" s="338"/>
      <c r="F11" s="338"/>
      <c r="G11" s="338"/>
      <c r="H11" s="338"/>
      <c r="I11" s="338"/>
      <c r="M11" s="336" t="s">
        <v>174</v>
      </c>
      <c r="N11" s="336"/>
      <c r="O11" s="336"/>
      <c r="P11" s="336"/>
      <c r="X11" s="337" t="s">
        <v>582</v>
      </c>
      <c r="Y11" s="336"/>
      <c r="Z11" s="336"/>
      <c r="AA11" s="336"/>
    </row>
    <row r="12" spans="1:29" s="94" customFormat="1" ht="60" x14ac:dyDescent="0.25">
      <c r="A12" s="32" t="s">
        <v>177</v>
      </c>
      <c r="B12" s="32" t="s">
        <v>149</v>
      </c>
      <c r="C12" s="32" t="s">
        <v>150</v>
      </c>
      <c r="D12" s="32" t="s">
        <v>151</v>
      </c>
      <c r="E12" s="32" t="s">
        <v>179</v>
      </c>
      <c r="F12" s="32" t="s">
        <v>178</v>
      </c>
      <c r="G12" s="32" t="s">
        <v>176</v>
      </c>
      <c r="H12" s="32" t="s">
        <v>175</v>
      </c>
      <c r="I12" s="32" t="s">
        <v>42</v>
      </c>
      <c r="J12" s="32" t="s">
        <v>153</v>
      </c>
      <c r="K12" s="32" t="s">
        <v>154</v>
      </c>
      <c r="L12" s="32" t="s">
        <v>155</v>
      </c>
      <c r="M12" s="32" t="s">
        <v>574</v>
      </c>
      <c r="N12" s="32" t="s">
        <v>575</v>
      </c>
      <c r="O12" s="32" t="s">
        <v>576</v>
      </c>
      <c r="P12" s="32" t="s">
        <v>577</v>
      </c>
      <c r="Q12" s="33" t="s">
        <v>156</v>
      </c>
      <c r="R12" s="33" t="s">
        <v>169</v>
      </c>
      <c r="S12" s="33" t="s">
        <v>170</v>
      </c>
      <c r="T12" s="33" t="s">
        <v>350</v>
      </c>
      <c r="U12" s="33" t="s">
        <v>351</v>
      </c>
      <c r="V12" s="33" t="s">
        <v>171</v>
      </c>
      <c r="W12" s="33" t="s">
        <v>346</v>
      </c>
      <c r="X12" s="32" t="s">
        <v>578</v>
      </c>
      <c r="Y12" s="32" t="s">
        <v>579</v>
      </c>
      <c r="Z12" s="32" t="s">
        <v>580</v>
      </c>
      <c r="AA12" s="32" t="s">
        <v>581</v>
      </c>
      <c r="AB12" s="33" t="s">
        <v>173</v>
      </c>
      <c r="AC12" s="33" t="s">
        <v>352</v>
      </c>
    </row>
    <row r="13" spans="1:29" s="94" customFormat="1" x14ac:dyDescent="0.25">
      <c r="B13"/>
      <c r="C13" s="110"/>
      <c r="D13" s="112"/>
      <c r="E13" s="20"/>
      <c r="F13" s="20"/>
      <c r="G13" s="20"/>
      <c r="H13" s="20"/>
      <c r="I13" s="166"/>
      <c r="J13" s="117"/>
      <c r="K13" s="117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20"/>
      <c r="Y13" s="20"/>
      <c r="Z13" s="20"/>
      <c r="AA13" s="20"/>
      <c r="AB13" s="110"/>
      <c r="AC13" s="110"/>
    </row>
    <row r="14" spans="1:29" s="94" customFormat="1" x14ac:dyDescent="0.25">
      <c r="B14"/>
      <c r="C14" s="110"/>
      <c r="D14" s="112"/>
      <c r="E14" s="20"/>
      <c r="F14" s="20"/>
      <c r="G14" s="20"/>
      <c r="H14" s="20"/>
      <c r="I14" s="166"/>
      <c r="J14" s="117"/>
      <c r="K14" s="117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20"/>
      <c r="Y14" s="20"/>
      <c r="Z14" s="20"/>
      <c r="AA14" s="20"/>
      <c r="AB14" s="110"/>
      <c r="AC14" s="110"/>
    </row>
    <row r="15" spans="1:29" s="94" customFormat="1" x14ac:dyDescent="0.25">
      <c r="B15"/>
      <c r="C15" s="110"/>
      <c r="D15" s="112"/>
      <c r="E15" s="20"/>
      <c r="F15" s="20"/>
      <c r="G15" s="20"/>
      <c r="H15" s="20"/>
      <c r="I15" s="166"/>
      <c r="J15" s="117"/>
      <c r="K15" s="117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20"/>
      <c r="Y15" s="20"/>
      <c r="Z15" s="20"/>
      <c r="AA15" s="20"/>
      <c r="AB15" s="110"/>
      <c r="AC15" s="110"/>
    </row>
    <row r="16" spans="1:29" s="94" customFormat="1" x14ac:dyDescent="0.25">
      <c r="B16"/>
      <c r="C16" s="110"/>
      <c r="D16" s="112"/>
      <c r="E16" s="20"/>
      <c r="F16" s="20"/>
      <c r="G16" s="20"/>
      <c r="H16" s="20"/>
      <c r="I16" s="166"/>
      <c r="J16" s="117"/>
      <c r="K16" s="117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20"/>
      <c r="Y16" s="20"/>
      <c r="Z16" s="20"/>
      <c r="AA16" s="20"/>
      <c r="AB16" s="110"/>
      <c r="AC16" s="110"/>
    </row>
    <row r="17" spans="2:29" s="94" customFormat="1" x14ac:dyDescent="0.25">
      <c r="B17"/>
      <c r="C17" s="110"/>
      <c r="D17" s="112"/>
      <c r="E17" s="20"/>
      <c r="F17" s="20"/>
      <c r="G17" s="20"/>
      <c r="H17" s="20"/>
      <c r="I17" s="166"/>
      <c r="J17" s="117"/>
      <c r="K17" s="117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20"/>
      <c r="Y17" s="20"/>
      <c r="Z17" s="20"/>
      <c r="AA17" s="20"/>
      <c r="AB17" s="110"/>
      <c r="AC17" s="110"/>
    </row>
    <row r="18" spans="2:29" s="94" customFormat="1" x14ac:dyDescent="0.25">
      <c r="B18"/>
      <c r="C18" s="110"/>
      <c r="D18" s="112"/>
      <c r="E18" s="20"/>
      <c r="F18" s="20"/>
      <c r="G18" s="20"/>
      <c r="H18" s="20"/>
      <c r="I18" s="166"/>
      <c r="J18" s="117"/>
      <c r="K18" s="117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20"/>
      <c r="Y18" s="20"/>
      <c r="Z18" s="20"/>
      <c r="AA18" s="20"/>
      <c r="AB18" s="110"/>
      <c r="AC18" s="110"/>
    </row>
    <row r="19" spans="2:29" s="94" customFormat="1" x14ac:dyDescent="0.25">
      <c r="B19"/>
      <c r="C19" s="110"/>
      <c r="D19" s="112"/>
      <c r="E19" s="20"/>
      <c r="F19" s="20"/>
      <c r="G19" s="20"/>
      <c r="H19" s="20"/>
      <c r="I19" s="166"/>
      <c r="J19" s="117"/>
      <c r="K19" s="117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20"/>
      <c r="Y19" s="20"/>
      <c r="Z19" s="20"/>
      <c r="AA19" s="20"/>
      <c r="AB19" s="110"/>
      <c r="AC19" s="110"/>
    </row>
    <row r="20" spans="2:29" s="94" customFormat="1" x14ac:dyDescent="0.25">
      <c r="B20"/>
      <c r="C20" s="110"/>
      <c r="D20" s="112"/>
      <c r="E20" s="20"/>
      <c r="F20" s="20"/>
      <c r="G20" s="20"/>
      <c r="H20" s="20"/>
      <c r="I20" s="166"/>
      <c r="J20" s="117"/>
      <c r="K20" s="117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20"/>
      <c r="Y20" s="20"/>
      <c r="Z20" s="20"/>
      <c r="AA20" s="20"/>
      <c r="AB20" s="110"/>
      <c r="AC20" s="110"/>
    </row>
    <row r="21" spans="2:29" s="94" customFormat="1" x14ac:dyDescent="0.25">
      <c r="B21"/>
      <c r="C21" s="110"/>
      <c r="D21" s="112"/>
      <c r="E21" s="20"/>
      <c r="F21" s="20"/>
      <c r="G21" s="20"/>
      <c r="H21" s="20"/>
      <c r="I21" s="166"/>
      <c r="J21" s="117"/>
      <c r="K21" s="117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20"/>
      <c r="Y21" s="20"/>
      <c r="Z21" s="20"/>
      <c r="AA21" s="20"/>
      <c r="AB21" s="110"/>
      <c r="AC21" s="110"/>
    </row>
    <row r="22" spans="2:29" s="94" customFormat="1" x14ac:dyDescent="0.25">
      <c r="B22"/>
      <c r="C22" s="110"/>
      <c r="D22" s="112"/>
      <c r="E22" s="20"/>
      <c r="F22" s="20"/>
      <c r="G22" s="20"/>
      <c r="H22" s="20"/>
      <c r="I22" s="166"/>
      <c r="J22" s="117"/>
      <c r="K22" s="117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20"/>
      <c r="Y22" s="20"/>
      <c r="Z22" s="20"/>
      <c r="AA22" s="20"/>
      <c r="AB22" s="110"/>
      <c r="AC22" s="110"/>
    </row>
    <row r="23" spans="2:29" s="94" customFormat="1" x14ac:dyDescent="0.25">
      <c r="B23"/>
      <c r="C23" s="110"/>
      <c r="D23" s="112"/>
      <c r="E23" s="20"/>
      <c r="F23" s="20"/>
      <c r="G23" s="20"/>
      <c r="H23" s="20"/>
      <c r="I23" s="166"/>
      <c r="J23" s="117"/>
      <c r="K23" s="117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20"/>
      <c r="Y23" s="20"/>
      <c r="Z23" s="20"/>
      <c r="AA23" s="20"/>
      <c r="AB23" s="110"/>
      <c r="AC23" s="110"/>
    </row>
    <row r="24" spans="2:29" s="94" customFormat="1" x14ac:dyDescent="0.25">
      <c r="B24"/>
      <c r="C24" s="110"/>
      <c r="D24" s="112"/>
      <c r="E24" s="20"/>
      <c r="F24" s="20"/>
      <c r="G24" s="20"/>
      <c r="H24" s="20"/>
      <c r="I24" s="166"/>
      <c r="J24" s="117"/>
      <c r="K24" s="117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20"/>
      <c r="Y24" s="20"/>
      <c r="Z24" s="20"/>
      <c r="AA24" s="20"/>
      <c r="AB24" s="110"/>
      <c r="AC24" s="110"/>
    </row>
    <row r="25" spans="2:29" s="94" customFormat="1" x14ac:dyDescent="0.25">
      <c r="B25"/>
      <c r="C25" s="110"/>
      <c r="D25" s="112"/>
      <c r="E25" s="20"/>
      <c r="F25" s="20"/>
      <c r="G25" s="20"/>
      <c r="H25" s="20"/>
      <c r="I25" s="166"/>
      <c r="J25" s="117"/>
      <c r="K25" s="117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20"/>
      <c r="Y25" s="20"/>
      <c r="Z25" s="20"/>
      <c r="AA25" s="20"/>
      <c r="AB25" s="110"/>
      <c r="AC25" s="110"/>
    </row>
    <row r="26" spans="2:29" s="94" customFormat="1" x14ac:dyDescent="0.25">
      <c r="B26"/>
      <c r="C26" s="110"/>
      <c r="D26" s="112"/>
      <c r="E26" s="20"/>
      <c r="F26" s="20"/>
      <c r="G26" s="20"/>
      <c r="H26" s="20"/>
      <c r="I26" s="166"/>
      <c r="J26" s="117"/>
      <c r="K26" s="117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20"/>
      <c r="Y26" s="20"/>
      <c r="Z26" s="20"/>
      <c r="AA26" s="20"/>
      <c r="AB26" s="110"/>
      <c r="AC26" s="110"/>
    </row>
    <row r="27" spans="2:29" s="94" customFormat="1" x14ac:dyDescent="0.25">
      <c r="B27"/>
      <c r="C27" s="110"/>
      <c r="D27" s="112"/>
      <c r="E27" s="20"/>
      <c r="F27" s="20"/>
      <c r="G27" s="20"/>
      <c r="H27" s="20"/>
      <c r="I27" s="166"/>
      <c r="J27" s="117"/>
      <c r="K27" s="117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20"/>
      <c r="Y27" s="20"/>
      <c r="Z27" s="20"/>
      <c r="AA27" s="20"/>
      <c r="AB27" s="110"/>
      <c r="AC27" s="110"/>
    </row>
    <row r="28" spans="2:29" s="94" customFormat="1" x14ac:dyDescent="0.25">
      <c r="B28"/>
      <c r="C28" s="110"/>
      <c r="D28" s="112"/>
      <c r="E28" s="20"/>
      <c r="F28" s="20"/>
      <c r="G28" s="20"/>
      <c r="H28" s="20"/>
      <c r="I28" s="166"/>
      <c r="J28" s="117"/>
      <c r="K28" s="117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20"/>
      <c r="Y28" s="20"/>
      <c r="Z28" s="20"/>
      <c r="AA28" s="20"/>
      <c r="AB28" s="110"/>
      <c r="AC28" s="110"/>
    </row>
    <row r="29" spans="2:29" s="94" customFormat="1" x14ac:dyDescent="0.25">
      <c r="B29"/>
      <c r="C29" s="110"/>
      <c r="D29" s="112"/>
      <c r="E29" s="20"/>
      <c r="F29" s="20"/>
      <c r="G29" s="20"/>
      <c r="H29" s="20"/>
      <c r="I29" s="166"/>
      <c r="J29" s="117"/>
      <c r="K29" s="117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20"/>
      <c r="Y29" s="20"/>
      <c r="Z29" s="20"/>
      <c r="AA29" s="20"/>
      <c r="AB29" s="110"/>
      <c r="AC29" s="110"/>
    </row>
    <row r="30" spans="2:29" s="94" customFormat="1" x14ac:dyDescent="0.25">
      <c r="B30"/>
      <c r="C30" s="110"/>
      <c r="D30" s="112"/>
      <c r="E30" s="20"/>
      <c r="F30" s="20"/>
      <c r="G30" s="20"/>
      <c r="H30" s="20"/>
      <c r="I30" s="166"/>
      <c r="J30" s="117"/>
      <c r="K30" s="117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20"/>
      <c r="Y30" s="20"/>
      <c r="Z30" s="20"/>
      <c r="AA30" s="20"/>
      <c r="AB30" s="110"/>
      <c r="AC30" s="110"/>
    </row>
    <row r="31" spans="2:29" s="94" customFormat="1" x14ac:dyDescent="0.25">
      <c r="B31"/>
      <c r="C31" s="110"/>
      <c r="D31" s="112"/>
      <c r="E31" s="20"/>
      <c r="F31" s="20"/>
      <c r="G31" s="20"/>
      <c r="H31" s="20"/>
      <c r="I31" s="166"/>
      <c r="J31" s="117"/>
      <c r="K31" s="117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20"/>
      <c r="Y31" s="20"/>
      <c r="Z31" s="20"/>
      <c r="AA31" s="20"/>
      <c r="AB31" s="110"/>
      <c r="AC31" s="110"/>
    </row>
    <row r="32" spans="2:29" s="94" customFormat="1" x14ac:dyDescent="0.25">
      <c r="B32"/>
      <c r="C32" s="110"/>
      <c r="D32" s="112"/>
      <c r="E32" s="20"/>
      <c r="F32" s="20"/>
      <c r="G32" s="20"/>
      <c r="H32" s="20"/>
      <c r="I32" s="166"/>
      <c r="J32" s="117"/>
      <c r="K32" s="117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20"/>
      <c r="Y32" s="20"/>
      <c r="Z32" s="20"/>
      <c r="AA32" s="20"/>
      <c r="AB32" s="110"/>
      <c r="AC32" s="110"/>
    </row>
    <row r="33" spans="1:29" s="94" customFormat="1" x14ac:dyDescent="0.25">
      <c r="B33"/>
      <c r="C33" s="110"/>
      <c r="D33" s="112"/>
      <c r="E33" s="20"/>
      <c r="F33" s="20"/>
      <c r="G33" s="20"/>
      <c r="H33" s="20"/>
      <c r="I33" s="166"/>
      <c r="J33" s="117"/>
      <c r="K33" s="117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20"/>
      <c r="Y33" s="20"/>
      <c r="Z33" s="20"/>
      <c r="AA33" s="20"/>
      <c r="AB33" s="110"/>
      <c r="AC33" s="110"/>
    </row>
    <row r="34" spans="1:29" s="94" customFormat="1" x14ac:dyDescent="0.25">
      <c r="B34"/>
      <c r="C34" s="110"/>
      <c r="D34" s="112"/>
      <c r="E34" s="20"/>
      <c r="F34" s="20"/>
      <c r="G34" s="20"/>
      <c r="H34" s="20"/>
      <c r="I34" s="166"/>
      <c r="J34" s="117"/>
      <c r="K34" s="117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20"/>
      <c r="Y34" s="20"/>
      <c r="Z34" s="20"/>
      <c r="AA34" s="20"/>
      <c r="AB34" s="110"/>
      <c r="AC34" s="110"/>
    </row>
    <row r="35" spans="1:29" s="94" customFormat="1" x14ac:dyDescent="0.25">
      <c r="A35" s="94">
        <f>SUBTOTAL(103,tabAnexo01132825[Tipo de Contrato (por objeto de gasto)])</f>
        <v>0</v>
      </c>
      <c r="B35" s="94">
        <f>SUBTOTAL(103,tabAnexo01132825[Tipo de Procedimiento])</f>
        <v>0</v>
      </c>
      <c r="C35" s="94">
        <f>SUBTOTAL(103,tabAnexo01132825[Núm. De Contrato ])</f>
        <v>0</v>
      </c>
      <c r="E35" s="140"/>
      <c r="F35" s="140">
        <f>SUBTOTAL(109,tabAnexo01132825[Importe con IVA Contratado])</f>
        <v>0</v>
      </c>
      <c r="G35" s="140">
        <f>SUBTOTAL(109,tabAnexo01132825[Importe Mínimo])</f>
        <v>0</v>
      </c>
      <c r="H35" s="140">
        <f>SUBTOTAL(109,tabAnexo01132825[Importe Máximo])</f>
        <v>0</v>
      </c>
      <c r="J35" s="119"/>
      <c r="K35" s="119"/>
      <c r="X35" s="140"/>
      <c r="Y35" s="140"/>
      <c r="Z35" s="140"/>
      <c r="AA35" s="140"/>
    </row>
    <row r="47" spans="1:29" x14ac:dyDescent="0.25">
      <c r="A47" t="s">
        <v>157</v>
      </c>
      <c r="C47" s="1"/>
    </row>
    <row r="48" spans="1:29" x14ac:dyDescent="0.25">
      <c r="D48" s="17"/>
      <c r="E48" s="17"/>
      <c r="F48" s="17"/>
      <c r="G48" s="17"/>
      <c r="H48" s="17"/>
      <c r="I48" s="17"/>
    </row>
    <row r="49" spans="4:9" x14ac:dyDescent="0.25">
      <c r="D49" s="17"/>
      <c r="E49" s="17"/>
      <c r="F49" s="17"/>
      <c r="G49" s="17"/>
      <c r="H49" s="17"/>
      <c r="I49" s="17"/>
    </row>
  </sheetData>
  <mergeCells count="10">
    <mergeCell ref="C1:E1"/>
    <mergeCell ref="C2:E2"/>
    <mergeCell ref="C3:E3"/>
    <mergeCell ref="C4:E4"/>
    <mergeCell ref="M11:P11"/>
    <mergeCell ref="X11:AA11"/>
    <mergeCell ref="C11:I11"/>
    <mergeCell ref="C8:I8"/>
    <mergeCell ref="C6:I6"/>
    <mergeCell ref="C7:I7"/>
  </mergeCells>
  <phoneticPr fontId="44" type="noConversion"/>
  <conditionalFormatting sqref="C1:D5">
    <cfRule type="duplicateValues" dxfId="131" priority="3"/>
  </conditionalFormatting>
  <conditionalFormatting sqref="D1:D5">
    <cfRule type="duplicateValues" dxfId="130" priority="1"/>
    <cfRule type="duplicateValues" dxfId="129" priority="2"/>
  </conditionalFormatting>
  <dataValidations count="3">
    <dataValidation type="list" allowBlank="1" showInputMessage="1" showErrorMessage="1" sqref="L13:P34" xr:uid="{00000000-0002-0000-1700-000000000000}">
      <formula1>"Federal, Estatal, Ingresos Propios, Mixto"</formula1>
    </dataValidation>
    <dataValidation type="list" allowBlank="1" showInputMessage="1" showErrorMessage="1" sqref="A13:A34" xr:uid="{00000000-0002-0000-1700-000001000000}">
      <formula1>"Adquisición, Servicio, Arrendamiento, Obra Pública"</formula1>
    </dataValidation>
    <dataValidation type="list" allowBlank="1" showInputMessage="1" showErrorMessage="1" sqref="B13:B34" xr:uid="{00000000-0002-0000-1700-000002000000}">
      <formula1>"Licitación Pública, Concurso por invitación, Invitación a cuando menos 3 personas, Adjudicación Directa"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24" fitToHeight="0" orientation="landscape" r:id="rId1"/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123"/>
  <sheetViews>
    <sheetView zoomScale="71" zoomScaleNormal="71" workbookViewId="0">
      <selection activeCell="C1" sqref="C1:E1"/>
    </sheetView>
  </sheetViews>
  <sheetFormatPr baseColWidth="10" defaultRowHeight="15" x14ac:dyDescent="0.25"/>
  <cols>
    <col min="1" max="1" width="12.140625" customWidth="1"/>
    <col min="2" max="2" width="25.42578125" customWidth="1"/>
    <col min="3" max="3" width="37.5703125" customWidth="1"/>
    <col min="4" max="5" width="23.5703125" customWidth="1"/>
    <col min="6" max="6" width="22" customWidth="1"/>
    <col min="7" max="7" width="23.85546875" customWidth="1"/>
    <col min="8" max="8" width="22.5703125" customWidth="1"/>
    <col min="9" max="9" width="22.7109375" customWidth="1"/>
  </cols>
  <sheetData>
    <row r="1" spans="1:9" ht="15" customHeight="1" x14ac:dyDescent="0.25">
      <c r="A1" s="133" t="s">
        <v>11</v>
      </c>
      <c r="B1" s="124"/>
      <c r="C1" s="261"/>
      <c r="D1" s="261"/>
      <c r="E1" s="261"/>
    </row>
    <row r="2" spans="1:9" x14ac:dyDescent="0.25">
      <c r="A2" s="134" t="s">
        <v>12</v>
      </c>
      <c r="B2" s="135"/>
      <c r="C2" s="262"/>
      <c r="D2" s="262"/>
      <c r="E2" s="262"/>
    </row>
    <row r="3" spans="1:9" x14ac:dyDescent="0.25">
      <c r="A3" s="136" t="s">
        <v>296</v>
      </c>
      <c r="B3" s="135"/>
      <c r="C3" s="262"/>
      <c r="D3" s="262"/>
      <c r="E3" s="262"/>
    </row>
    <row r="4" spans="1:9" x14ac:dyDescent="0.25">
      <c r="A4" s="136" t="s">
        <v>158</v>
      </c>
      <c r="B4" s="135"/>
      <c r="C4" s="262"/>
      <c r="D4" s="262"/>
      <c r="E4" s="262"/>
    </row>
    <row r="5" spans="1:9" x14ac:dyDescent="0.25">
      <c r="A5" s="136" t="s">
        <v>148</v>
      </c>
      <c r="B5" s="135"/>
      <c r="C5" s="127" t="s">
        <v>461</v>
      </c>
      <c r="D5" s="135"/>
      <c r="E5" s="135"/>
    </row>
    <row r="6" spans="1:9" x14ac:dyDescent="0.25">
      <c r="A6" s="1"/>
      <c r="B6" s="253" t="s">
        <v>356</v>
      </c>
      <c r="C6" s="253"/>
      <c r="D6" s="253"/>
      <c r="E6" s="253"/>
      <c r="F6" s="253"/>
      <c r="G6" s="253"/>
      <c r="H6" s="253"/>
    </row>
    <row r="7" spans="1:9" x14ac:dyDescent="0.25">
      <c r="D7" s="363" t="s">
        <v>147</v>
      </c>
      <c r="E7" s="364"/>
    </row>
    <row r="8" spans="1:9" ht="15" customHeight="1" x14ac:dyDescent="0.25">
      <c r="A8" s="346" t="s">
        <v>356</v>
      </c>
      <c r="B8" s="347"/>
      <c r="C8" s="347"/>
      <c r="D8" s="347"/>
      <c r="E8" s="347"/>
      <c r="F8" s="347"/>
      <c r="G8" s="347"/>
      <c r="H8" s="347"/>
      <c r="I8" s="348"/>
    </row>
    <row r="9" spans="1:9" ht="15.75" x14ac:dyDescent="0.25">
      <c r="A9" s="356" t="s">
        <v>357</v>
      </c>
      <c r="B9" s="356"/>
      <c r="C9" s="365"/>
      <c r="D9" s="365"/>
      <c r="E9" s="365"/>
      <c r="F9" s="365"/>
      <c r="G9" s="365"/>
      <c r="H9" s="365"/>
      <c r="I9" s="365"/>
    </row>
    <row r="10" spans="1:9" ht="15.75" x14ac:dyDescent="0.25">
      <c r="A10" s="356" t="s">
        <v>358</v>
      </c>
      <c r="B10" s="356"/>
      <c r="C10" s="366"/>
      <c r="D10" s="366"/>
      <c r="E10" s="366"/>
      <c r="F10" s="366"/>
      <c r="G10" s="366"/>
      <c r="H10" s="366"/>
      <c r="I10" s="366"/>
    </row>
    <row r="11" spans="1:9" ht="35.25" customHeight="1" x14ac:dyDescent="0.25">
      <c r="A11" s="356" t="s">
        <v>359</v>
      </c>
      <c r="B11" s="356"/>
      <c r="C11" s="357">
        <v>0</v>
      </c>
      <c r="D11" s="357"/>
      <c r="E11" s="357"/>
      <c r="F11" s="357"/>
      <c r="G11" s="357"/>
      <c r="H11" s="357"/>
      <c r="I11" s="357"/>
    </row>
    <row r="12" spans="1:9" ht="27" customHeight="1" x14ac:dyDescent="0.25">
      <c r="A12" s="358" t="s">
        <v>174</v>
      </c>
      <c r="B12" s="358"/>
      <c r="C12" s="177" t="s">
        <v>360</v>
      </c>
      <c r="D12" s="177" t="s">
        <v>361</v>
      </c>
      <c r="E12" s="177" t="s">
        <v>362</v>
      </c>
      <c r="F12" s="177" t="s">
        <v>363</v>
      </c>
      <c r="G12" s="177" t="s">
        <v>364</v>
      </c>
      <c r="H12" s="359" t="s">
        <v>7</v>
      </c>
      <c r="I12" s="360"/>
    </row>
    <row r="13" spans="1:9" ht="15.75" x14ac:dyDescent="0.25">
      <c r="A13" s="356" t="s">
        <v>365</v>
      </c>
      <c r="B13" s="356"/>
      <c r="C13" s="178">
        <v>0</v>
      </c>
      <c r="D13" s="178">
        <v>0</v>
      </c>
      <c r="E13" s="178">
        <v>0</v>
      </c>
      <c r="F13" s="178">
        <v>0</v>
      </c>
      <c r="G13" s="179">
        <v>0</v>
      </c>
      <c r="H13" s="361">
        <f>SUM(C13:G13)</f>
        <v>0</v>
      </c>
      <c r="I13" s="362"/>
    </row>
    <row r="14" spans="1:9" x14ac:dyDescent="0.25">
      <c r="A14" s="180"/>
      <c r="B14" s="180"/>
      <c r="C14" s="180"/>
      <c r="D14" s="181"/>
      <c r="E14" s="181"/>
      <c r="F14" s="181"/>
      <c r="G14" s="181"/>
      <c r="H14" s="181"/>
      <c r="I14" s="181"/>
    </row>
    <row r="15" spans="1:9" ht="15" customHeight="1" x14ac:dyDescent="0.25">
      <c r="A15" s="346" t="s">
        <v>366</v>
      </c>
      <c r="B15" s="347"/>
      <c r="C15" s="347"/>
      <c r="D15" s="347"/>
      <c r="E15" s="347"/>
      <c r="F15" s="347"/>
      <c r="G15" s="347"/>
      <c r="H15" s="347"/>
      <c r="I15" s="348"/>
    </row>
    <row r="16" spans="1:9" ht="15.75" x14ac:dyDescent="0.25">
      <c r="A16" s="351" t="s">
        <v>367</v>
      </c>
      <c r="B16" s="351"/>
      <c r="C16" s="352" t="s">
        <v>368</v>
      </c>
      <c r="D16" s="353"/>
      <c r="E16" s="353"/>
      <c r="F16" s="353"/>
      <c r="G16" s="353"/>
      <c r="H16" s="353"/>
      <c r="I16" s="354"/>
    </row>
    <row r="17" spans="1:9" x14ac:dyDescent="0.25">
      <c r="A17" s="342" t="s">
        <v>369</v>
      </c>
      <c r="B17" s="342"/>
      <c r="C17" s="343"/>
      <c r="D17" s="344"/>
      <c r="E17" s="344"/>
      <c r="F17" s="344"/>
      <c r="G17" s="344"/>
      <c r="H17" s="344"/>
      <c r="I17" s="345"/>
    </row>
    <row r="18" spans="1:9" ht="15.75" customHeight="1" x14ac:dyDescent="0.25">
      <c r="A18" s="342" t="s">
        <v>370</v>
      </c>
      <c r="B18" s="355"/>
      <c r="C18" s="343"/>
      <c r="D18" s="344"/>
      <c r="E18" s="344"/>
      <c r="F18" s="344"/>
      <c r="G18" s="344"/>
      <c r="H18" s="344"/>
      <c r="I18" s="344"/>
    </row>
    <row r="19" spans="1:9" ht="15.75" customHeight="1" x14ac:dyDescent="0.25">
      <c r="A19" s="342" t="s">
        <v>371</v>
      </c>
      <c r="B19" s="355"/>
      <c r="C19" s="343"/>
      <c r="D19" s="344"/>
      <c r="E19" s="344"/>
      <c r="F19" s="344"/>
      <c r="G19" s="344"/>
      <c r="H19" s="344"/>
      <c r="I19" s="344"/>
    </row>
    <row r="21" spans="1:9" ht="15" customHeight="1" x14ac:dyDescent="0.25">
      <c r="A21" s="346" t="s">
        <v>372</v>
      </c>
      <c r="B21" s="347"/>
      <c r="C21" s="347"/>
      <c r="D21" s="347"/>
      <c r="E21" s="347"/>
      <c r="F21" s="347"/>
      <c r="G21" s="347"/>
      <c r="H21" s="347"/>
      <c r="I21" s="348"/>
    </row>
    <row r="22" spans="1:9" ht="15" customHeight="1" x14ac:dyDescent="0.25">
      <c r="A22" s="351" t="s">
        <v>367</v>
      </c>
      <c r="B22" s="351"/>
      <c r="C22" s="352" t="s">
        <v>368</v>
      </c>
      <c r="D22" s="353"/>
      <c r="E22" s="353"/>
      <c r="F22" s="353"/>
      <c r="G22" s="353"/>
      <c r="H22" s="353"/>
      <c r="I22" s="354"/>
    </row>
    <row r="23" spans="1:9" x14ac:dyDescent="0.25">
      <c r="A23" s="351" t="s">
        <v>373</v>
      </c>
      <c r="B23" s="351"/>
      <c r="C23" s="343"/>
      <c r="D23" s="344"/>
      <c r="E23" s="344"/>
      <c r="F23" s="344"/>
      <c r="G23" s="344"/>
      <c r="H23" s="344"/>
      <c r="I23" s="345"/>
    </row>
    <row r="24" spans="1:9" x14ac:dyDescent="0.25">
      <c r="A24" s="342" t="s">
        <v>422</v>
      </c>
      <c r="B24" s="342"/>
      <c r="C24" s="343"/>
      <c r="D24" s="344"/>
      <c r="E24" s="344"/>
      <c r="F24" s="344"/>
      <c r="G24" s="344"/>
      <c r="H24" s="344"/>
      <c r="I24" s="345"/>
    </row>
    <row r="26" spans="1:9" ht="15" customHeight="1" x14ac:dyDescent="0.25">
      <c r="A26" s="346" t="s">
        <v>374</v>
      </c>
      <c r="B26" s="347"/>
      <c r="C26" s="347"/>
      <c r="D26" s="347"/>
      <c r="E26" s="347"/>
      <c r="F26" s="347"/>
      <c r="G26" s="347"/>
      <c r="H26" s="347"/>
      <c r="I26" s="348"/>
    </row>
    <row r="27" spans="1:9" ht="15" customHeight="1" x14ac:dyDescent="0.25">
      <c r="A27" s="351" t="s">
        <v>367</v>
      </c>
      <c r="B27" s="351"/>
      <c r="C27" s="352" t="s">
        <v>368</v>
      </c>
      <c r="D27" s="353"/>
      <c r="E27" s="353"/>
      <c r="F27" s="353"/>
      <c r="G27" s="353"/>
      <c r="H27" s="353"/>
      <c r="I27" s="354"/>
    </row>
    <row r="28" spans="1:9" x14ac:dyDescent="0.25">
      <c r="A28" s="351" t="s">
        <v>375</v>
      </c>
      <c r="B28" s="351"/>
      <c r="C28" s="343"/>
      <c r="D28" s="344"/>
      <c r="E28" s="344"/>
      <c r="F28" s="344"/>
      <c r="G28" s="344"/>
      <c r="H28" s="344"/>
      <c r="I28" s="345"/>
    </row>
    <row r="29" spans="1:9" x14ac:dyDescent="0.25">
      <c r="A29" s="342" t="s">
        <v>422</v>
      </c>
      <c r="B29" s="342"/>
      <c r="C29" s="343"/>
      <c r="D29" s="344"/>
      <c r="E29" s="344"/>
      <c r="F29" s="344"/>
      <c r="G29" s="344"/>
      <c r="H29" s="344"/>
      <c r="I29" s="345"/>
    </row>
    <row r="30" spans="1:9" ht="15" customHeight="1" x14ac:dyDescent="0.25">
      <c r="A30" s="346" t="s">
        <v>376</v>
      </c>
      <c r="B30" s="347"/>
      <c r="C30" s="347"/>
      <c r="D30" s="347"/>
      <c r="E30" s="347"/>
      <c r="F30" s="347"/>
      <c r="G30" s="347"/>
      <c r="H30" s="347"/>
      <c r="I30" s="348"/>
    </row>
    <row r="31" spans="1:9" x14ac:dyDescent="0.25">
      <c r="A31" s="349" t="s">
        <v>43</v>
      </c>
      <c r="B31" s="349"/>
      <c r="C31" s="349"/>
      <c r="D31" s="350" t="s">
        <v>377</v>
      </c>
      <c r="E31" s="350"/>
      <c r="F31" s="350"/>
      <c r="G31" s="350"/>
      <c r="H31" s="350"/>
      <c r="I31" s="350" t="s">
        <v>378</v>
      </c>
    </row>
    <row r="32" spans="1:9" ht="30.75" customHeight="1" x14ac:dyDescent="0.25">
      <c r="A32" s="349"/>
      <c r="B32" s="349"/>
      <c r="C32" s="349"/>
      <c r="D32" s="182" t="s">
        <v>379</v>
      </c>
      <c r="E32" s="182" t="s">
        <v>380</v>
      </c>
      <c r="F32" s="182" t="s">
        <v>381</v>
      </c>
      <c r="G32" s="182" t="s">
        <v>382</v>
      </c>
      <c r="H32" s="182" t="s">
        <v>383</v>
      </c>
      <c r="I32" s="350"/>
    </row>
    <row r="33" spans="1:9" x14ac:dyDescent="0.25">
      <c r="A33" s="183" t="s">
        <v>384</v>
      </c>
      <c r="B33" s="184"/>
      <c r="C33" s="185"/>
      <c r="D33" s="186">
        <f t="shared" ref="D33:I33" si="0">+SUM(D34:D40)</f>
        <v>0</v>
      </c>
      <c r="E33" s="186">
        <f t="shared" si="0"/>
        <v>0</v>
      </c>
      <c r="F33" s="186">
        <f t="shared" si="0"/>
        <v>0</v>
      </c>
      <c r="G33" s="186">
        <f t="shared" si="0"/>
        <v>0</v>
      </c>
      <c r="H33" s="186">
        <f t="shared" si="0"/>
        <v>0</v>
      </c>
      <c r="I33" s="186">
        <f t="shared" si="0"/>
        <v>0</v>
      </c>
    </row>
    <row r="34" spans="1:9" x14ac:dyDescent="0.25">
      <c r="A34" s="187"/>
      <c r="B34" s="93" t="s">
        <v>385</v>
      </c>
      <c r="C34" s="188"/>
      <c r="D34" s="189"/>
      <c r="E34" s="189"/>
      <c r="F34" s="190">
        <f t="shared" ref="F34:F40" si="1">+D34+E34</f>
        <v>0</v>
      </c>
      <c r="G34" s="189"/>
      <c r="H34" s="189"/>
      <c r="I34" s="190">
        <f>+F34-G34</f>
        <v>0</v>
      </c>
    </row>
    <row r="35" spans="1:9" x14ac:dyDescent="0.25">
      <c r="A35" s="187"/>
      <c r="B35" s="93" t="s">
        <v>386</v>
      </c>
      <c r="C35" s="188"/>
      <c r="D35" s="189"/>
      <c r="E35" s="189"/>
      <c r="F35" s="190">
        <f t="shared" si="1"/>
        <v>0</v>
      </c>
      <c r="G35" s="189"/>
      <c r="H35" s="189"/>
      <c r="I35" s="190">
        <f t="shared" ref="I35:I97" si="2">+F35-G35</f>
        <v>0</v>
      </c>
    </row>
    <row r="36" spans="1:9" x14ac:dyDescent="0.25">
      <c r="A36" s="187"/>
      <c r="B36" s="93" t="s">
        <v>387</v>
      </c>
      <c r="C36" s="188"/>
      <c r="D36" s="189"/>
      <c r="E36" s="189"/>
      <c r="F36" s="190">
        <f>+D36+E36</f>
        <v>0</v>
      </c>
      <c r="G36" s="189"/>
      <c r="H36" s="189"/>
      <c r="I36" s="190">
        <f t="shared" si="2"/>
        <v>0</v>
      </c>
    </row>
    <row r="37" spans="1:9" x14ac:dyDescent="0.25">
      <c r="A37" s="187"/>
      <c r="B37" s="93" t="s">
        <v>388</v>
      </c>
      <c r="C37" s="188"/>
      <c r="D37" s="189"/>
      <c r="E37" s="189"/>
      <c r="F37" s="190">
        <f t="shared" si="1"/>
        <v>0</v>
      </c>
      <c r="G37" s="189"/>
      <c r="H37" s="189"/>
      <c r="I37" s="190">
        <f t="shared" si="2"/>
        <v>0</v>
      </c>
    </row>
    <row r="38" spans="1:9" x14ac:dyDescent="0.25">
      <c r="A38" s="187"/>
      <c r="B38" s="93" t="s">
        <v>389</v>
      </c>
      <c r="C38" s="188"/>
      <c r="D38" s="189"/>
      <c r="E38" s="189"/>
      <c r="F38" s="190">
        <f>+D38+E38</f>
        <v>0</v>
      </c>
      <c r="G38" s="189"/>
      <c r="H38" s="189"/>
      <c r="I38" s="190">
        <f>+F38-G38</f>
        <v>0</v>
      </c>
    </row>
    <row r="39" spans="1:9" x14ac:dyDescent="0.25">
      <c r="A39" s="187"/>
      <c r="B39" s="93" t="s">
        <v>390</v>
      </c>
      <c r="C39" s="188"/>
      <c r="D39" s="189"/>
      <c r="E39" s="189"/>
      <c r="F39" s="190">
        <f t="shared" si="1"/>
        <v>0</v>
      </c>
      <c r="G39" s="189"/>
      <c r="H39" s="189"/>
      <c r="I39" s="190">
        <f t="shared" si="2"/>
        <v>0</v>
      </c>
    </row>
    <row r="40" spans="1:9" x14ac:dyDescent="0.25">
      <c r="A40" s="187"/>
      <c r="B40" s="93" t="s">
        <v>391</v>
      </c>
      <c r="C40" s="188"/>
      <c r="D40" s="189"/>
      <c r="E40" s="189"/>
      <c r="F40" s="190">
        <f t="shared" si="1"/>
        <v>0</v>
      </c>
      <c r="G40" s="189"/>
      <c r="H40" s="189"/>
      <c r="I40" s="190">
        <f t="shared" si="2"/>
        <v>0</v>
      </c>
    </row>
    <row r="41" spans="1:9" x14ac:dyDescent="0.25">
      <c r="A41" s="191" t="s">
        <v>81</v>
      </c>
      <c r="B41" s="192"/>
      <c r="C41" s="193"/>
      <c r="D41" s="194">
        <f t="shared" ref="D41:H41" si="3">+SUM(D42:D50)</f>
        <v>0</v>
      </c>
      <c r="E41" s="194">
        <f>+SUM(E42:E50)</f>
        <v>0</v>
      </c>
      <c r="F41" s="194">
        <f t="shared" si="3"/>
        <v>0</v>
      </c>
      <c r="G41" s="194">
        <f t="shared" si="3"/>
        <v>0</v>
      </c>
      <c r="H41" s="194">
        <f t="shared" si="3"/>
        <v>0</v>
      </c>
      <c r="I41" s="194">
        <f>+SUM(I42:I50)</f>
        <v>0</v>
      </c>
    </row>
    <row r="42" spans="1:9" x14ac:dyDescent="0.25">
      <c r="A42" s="187"/>
      <c r="B42" s="339" t="s">
        <v>82</v>
      </c>
      <c r="C42" s="340"/>
      <c r="D42" s="189"/>
      <c r="E42" s="189"/>
      <c r="F42" s="190">
        <f t="shared" ref="F42:F97" si="4">+D42+E42</f>
        <v>0</v>
      </c>
      <c r="G42" s="189"/>
      <c r="H42" s="189"/>
      <c r="I42" s="190">
        <f t="shared" si="2"/>
        <v>0</v>
      </c>
    </row>
    <row r="43" spans="1:9" x14ac:dyDescent="0.25">
      <c r="A43" s="187"/>
      <c r="B43" s="93" t="s">
        <v>83</v>
      </c>
      <c r="C43" s="188"/>
      <c r="D43" s="189"/>
      <c r="E43" s="189"/>
      <c r="F43" s="190">
        <f t="shared" si="4"/>
        <v>0</v>
      </c>
      <c r="G43" s="189"/>
      <c r="H43" s="189"/>
      <c r="I43" s="190">
        <f t="shared" si="2"/>
        <v>0</v>
      </c>
    </row>
    <row r="44" spans="1:9" x14ac:dyDescent="0.25">
      <c r="A44" s="187"/>
      <c r="B44" s="93" t="s">
        <v>84</v>
      </c>
      <c r="C44" s="188"/>
      <c r="D44" s="189"/>
      <c r="E44" s="189"/>
      <c r="F44" s="190">
        <f t="shared" si="4"/>
        <v>0</v>
      </c>
      <c r="G44" s="189"/>
      <c r="H44" s="189"/>
      <c r="I44" s="190">
        <f>+F44-G44</f>
        <v>0</v>
      </c>
    </row>
    <row r="45" spans="1:9" x14ac:dyDescent="0.25">
      <c r="A45" s="187"/>
      <c r="B45" s="93" t="s">
        <v>85</v>
      </c>
      <c r="C45" s="188"/>
      <c r="D45" s="189"/>
      <c r="E45" s="189"/>
      <c r="F45" s="190">
        <f t="shared" si="4"/>
        <v>0</v>
      </c>
      <c r="G45" s="189"/>
      <c r="H45" s="189"/>
      <c r="I45" s="190">
        <f t="shared" si="2"/>
        <v>0</v>
      </c>
    </row>
    <row r="46" spans="1:9" x14ac:dyDescent="0.25">
      <c r="A46" s="187"/>
      <c r="B46" s="93" t="s">
        <v>86</v>
      </c>
      <c r="C46" s="188"/>
      <c r="D46" s="189"/>
      <c r="E46" s="189"/>
      <c r="F46" s="190">
        <f t="shared" si="4"/>
        <v>0</v>
      </c>
      <c r="G46" s="189"/>
      <c r="H46" s="189"/>
      <c r="I46" s="190">
        <f>+F46-G46</f>
        <v>0</v>
      </c>
    </row>
    <row r="47" spans="1:9" x14ac:dyDescent="0.25">
      <c r="A47" s="187"/>
      <c r="B47" s="93" t="s">
        <v>87</v>
      </c>
      <c r="C47" s="188"/>
      <c r="D47" s="189"/>
      <c r="E47" s="189"/>
      <c r="F47" s="190">
        <f>+D47+E47</f>
        <v>0</v>
      </c>
      <c r="G47" s="189"/>
      <c r="H47" s="189"/>
      <c r="I47" s="190">
        <f t="shared" si="2"/>
        <v>0</v>
      </c>
    </row>
    <row r="48" spans="1:9" x14ac:dyDescent="0.25">
      <c r="A48" s="187"/>
      <c r="B48" s="93" t="s">
        <v>88</v>
      </c>
      <c r="C48" s="188"/>
      <c r="D48" s="189"/>
      <c r="E48" s="189"/>
      <c r="F48" s="190">
        <f t="shared" si="4"/>
        <v>0</v>
      </c>
      <c r="G48" s="189"/>
      <c r="H48" s="189"/>
      <c r="I48" s="190">
        <f t="shared" si="2"/>
        <v>0</v>
      </c>
    </row>
    <row r="49" spans="1:9" x14ac:dyDescent="0.25">
      <c r="A49" s="187"/>
      <c r="B49" s="93" t="s">
        <v>89</v>
      </c>
      <c r="C49" s="188"/>
      <c r="D49" s="189"/>
      <c r="E49" s="189"/>
      <c r="F49" s="190">
        <f t="shared" si="4"/>
        <v>0</v>
      </c>
      <c r="G49" s="189"/>
      <c r="H49" s="189"/>
      <c r="I49" s="190">
        <f>+F49-G49</f>
        <v>0</v>
      </c>
    </row>
    <row r="50" spans="1:9" x14ac:dyDescent="0.25">
      <c r="A50" s="187"/>
      <c r="B50" s="93" t="s">
        <v>90</v>
      </c>
      <c r="C50" s="188"/>
      <c r="D50" s="189"/>
      <c r="E50" s="189"/>
      <c r="F50" s="190">
        <f t="shared" si="4"/>
        <v>0</v>
      </c>
      <c r="G50" s="189"/>
      <c r="H50" s="189"/>
      <c r="I50" s="190">
        <f>+F50-G50</f>
        <v>0</v>
      </c>
    </row>
    <row r="51" spans="1:9" x14ac:dyDescent="0.25">
      <c r="A51" s="191" t="s">
        <v>91</v>
      </c>
      <c r="B51" s="192"/>
      <c r="C51" s="193"/>
      <c r="D51" s="194">
        <f>+SUM(D52:D60)</f>
        <v>0</v>
      </c>
      <c r="E51" s="194">
        <f t="shared" ref="E51:H51" si="5">+SUM(E52:E60)</f>
        <v>0</v>
      </c>
      <c r="F51" s="194">
        <f t="shared" si="5"/>
        <v>0</v>
      </c>
      <c r="G51" s="194">
        <f t="shared" si="5"/>
        <v>0</v>
      </c>
      <c r="H51" s="194">
        <f t="shared" si="5"/>
        <v>0</v>
      </c>
      <c r="I51" s="194">
        <f>+SUM(I52:I60)</f>
        <v>0</v>
      </c>
    </row>
    <row r="52" spans="1:9" x14ac:dyDescent="0.25">
      <c r="A52" s="187"/>
      <c r="B52" s="93" t="s">
        <v>92</v>
      </c>
      <c r="C52" s="188"/>
      <c r="D52" s="189"/>
      <c r="E52" s="189"/>
      <c r="F52" s="190">
        <f t="shared" si="4"/>
        <v>0</v>
      </c>
      <c r="G52" s="189"/>
      <c r="H52" s="189"/>
      <c r="I52" s="190">
        <f t="shared" si="2"/>
        <v>0</v>
      </c>
    </row>
    <row r="53" spans="1:9" x14ac:dyDescent="0.25">
      <c r="A53" s="187"/>
      <c r="B53" s="93" t="s">
        <v>93</v>
      </c>
      <c r="C53" s="188"/>
      <c r="D53" s="189"/>
      <c r="E53" s="189"/>
      <c r="F53" s="190">
        <f t="shared" si="4"/>
        <v>0</v>
      </c>
      <c r="G53" s="189"/>
      <c r="H53" s="189"/>
      <c r="I53" s="190">
        <f t="shared" si="2"/>
        <v>0</v>
      </c>
    </row>
    <row r="54" spans="1:9" x14ac:dyDescent="0.25">
      <c r="A54" s="187"/>
      <c r="B54" s="93" t="s">
        <v>94</v>
      </c>
      <c r="C54" s="188"/>
      <c r="D54" s="189"/>
      <c r="E54" s="189"/>
      <c r="F54" s="190">
        <f t="shared" si="4"/>
        <v>0</v>
      </c>
      <c r="G54" s="189"/>
      <c r="H54" s="189"/>
      <c r="I54" s="190">
        <f t="shared" si="2"/>
        <v>0</v>
      </c>
    </row>
    <row r="55" spans="1:9" x14ac:dyDescent="0.25">
      <c r="A55" s="187"/>
      <c r="B55" s="93" t="s">
        <v>95</v>
      </c>
      <c r="C55" s="188"/>
      <c r="D55" s="189"/>
      <c r="E55" s="189"/>
      <c r="F55" s="190">
        <f t="shared" si="4"/>
        <v>0</v>
      </c>
      <c r="G55" s="189"/>
      <c r="H55" s="189"/>
      <c r="I55" s="190">
        <f t="shared" si="2"/>
        <v>0</v>
      </c>
    </row>
    <row r="56" spans="1:9" x14ac:dyDescent="0.25">
      <c r="A56" s="187"/>
      <c r="B56" s="339" t="s">
        <v>96</v>
      </c>
      <c r="C56" s="340"/>
      <c r="D56" s="189"/>
      <c r="E56" s="189"/>
      <c r="F56" s="190">
        <f t="shared" si="4"/>
        <v>0</v>
      </c>
      <c r="G56" s="189"/>
      <c r="H56" s="189"/>
      <c r="I56" s="190">
        <f t="shared" si="2"/>
        <v>0</v>
      </c>
    </row>
    <row r="57" spans="1:9" x14ac:dyDescent="0.25">
      <c r="A57" s="187"/>
      <c r="B57" s="93" t="s">
        <v>97</v>
      </c>
      <c r="C57" s="188"/>
      <c r="D57" s="189"/>
      <c r="E57" s="189"/>
      <c r="F57" s="190">
        <f t="shared" si="4"/>
        <v>0</v>
      </c>
      <c r="G57" s="189"/>
      <c r="H57" s="189"/>
      <c r="I57" s="190">
        <f t="shared" si="2"/>
        <v>0</v>
      </c>
    </row>
    <row r="58" spans="1:9" x14ac:dyDescent="0.25">
      <c r="A58" s="187"/>
      <c r="B58" s="93" t="s">
        <v>98</v>
      </c>
      <c r="C58" s="188"/>
      <c r="D58" s="189"/>
      <c r="E58" s="189"/>
      <c r="F58" s="190">
        <f t="shared" si="4"/>
        <v>0</v>
      </c>
      <c r="G58" s="189"/>
      <c r="H58" s="189"/>
      <c r="I58" s="190">
        <f t="shared" si="2"/>
        <v>0</v>
      </c>
    </row>
    <row r="59" spans="1:9" x14ac:dyDescent="0.25">
      <c r="A59" s="187"/>
      <c r="B59" s="93" t="s">
        <v>99</v>
      </c>
      <c r="C59" s="188"/>
      <c r="D59" s="189"/>
      <c r="E59" s="189"/>
      <c r="F59" s="190">
        <f t="shared" si="4"/>
        <v>0</v>
      </c>
      <c r="G59" s="189"/>
      <c r="H59" s="189"/>
      <c r="I59" s="190">
        <f t="shared" si="2"/>
        <v>0</v>
      </c>
    </row>
    <row r="60" spans="1:9" x14ac:dyDescent="0.25">
      <c r="A60" s="187"/>
      <c r="B60" s="93" t="s">
        <v>100</v>
      </c>
      <c r="C60" s="188"/>
      <c r="D60" s="189"/>
      <c r="E60" s="189"/>
      <c r="F60" s="190">
        <f t="shared" si="4"/>
        <v>0</v>
      </c>
      <c r="G60" s="189"/>
      <c r="H60" s="189"/>
      <c r="I60" s="190">
        <f t="shared" si="2"/>
        <v>0</v>
      </c>
    </row>
    <row r="61" spans="1:9" x14ac:dyDescent="0.25">
      <c r="A61" s="191" t="s">
        <v>101</v>
      </c>
      <c r="B61" s="192"/>
      <c r="C61" s="193"/>
      <c r="D61" s="194">
        <f>+SUM(D62:D70)</f>
        <v>0</v>
      </c>
      <c r="E61" s="194">
        <f t="shared" ref="E61:I61" si="6">+SUM(E62:E70)</f>
        <v>0</v>
      </c>
      <c r="F61" s="194">
        <f t="shared" si="6"/>
        <v>0</v>
      </c>
      <c r="G61" s="194">
        <f t="shared" si="6"/>
        <v>0</v>
      </c>
      <c r="H61" s="194">
        <f t="shared" si="6"/>
        <v>0</v>
      </c>
      <c r="I61" s="194">
        <f t="shared" si="6"/>
        <v>0</v>
      </c>
    </row>
    <row r="62" spans="1:9" x14ac:dyDescent="0.25">
      <c r="A62" s="187"/>
      <c r="B62" s="93" t="s">
        <v>102</v>
      </c>
      <c r="C62" s="188"/>
      <c r="D62" s="189"/>
      <c r="E62" s="189"/>
      <c r="F62" s="190">
        <f t="shared" si="4"/>
        <v>0</v>
      </c>
      <c r="G62" s="189"/>
      <c r="H62" s="189"/>
      <c r="I62" s="190">
        <f t="shared" si="2"/>
        <v>0</v>
      </c>
    </row>
    <row r="63" spans="1:9" x14ac:dyDescent="0.25">
      <c r="A63" s="187"/>
      <c r="B63" s="93" t="s">
        <v>103</v>
      </c>
      <c r="C63" s="188"/>
      <c r="D63" s="189"/>
      <c r="E63" s="189"/>
      <c r="F63" s="190">
        <f t="shared" si="4"/>
        <v>0</v>
      </c>
      <c r="G63" s="189"/>
      <c r="H63" s="189"/>
      <c r="I63" s="190">
        <f t="shared" si="2"/>
        <v>0</v>
      </c>
    </row>
    <row r="64" spans="1:9" x14ac:dyDescent="0.25">
      <c r="A64" s="187"/>
      <c r="B64" s="93" t="s">
        <v>104</v>
      </c>
      <c r="C64" s="188"/>
      <c r="D64" s="189"/>
      <c r="E64" s="189"/>
      <c r="F64" s="190">
        <f t="shared" si="4"/>
        <v>0</v>
      </c>
      <c r="G64" s="189"/>
      <c r="H64" s="189"/>
      <c r="I64" s="190">
        <f t="shared" si="2"/>
        <v>0</v>
      </c>
    </row>
    <row r="65" spans="1:9" x14ac:dyDescent="0.25">
      <c r="A65" s="187"/>
      <c r="B65" s="93" t="s">
        <v>105</v>
      </c>
      <c r="C65" s="188"/>
      <c r="D65" s="189"/>
      <c r="E65" s="189"/>
      <c r="F65" s="190">
        <f t="shared" si="4"/>
        <v>0</v>
      </c>
      <c r="G65" s="189"/>
      <c r="H65" s="189"/>
      <c r="I65" s="190">
        <f t="shared" si="2"/>
        <v>0</v>
      </c>
    </row>
    <row r="66" spans="1:9" x14ac:dyDescent="0.25">
      <c r="A66" s="187"/>
      <c r="B66" s="93" t="s">
        <v>106</v>
      </c>
      <c r="C66" s="188"/>
      <c r="D66" s="189"/>
      <c r="E66" s="189"/>
      <c r="F66" s="190">
        <f t="shared" si="4"/>
        <v>0</v>
      </c>
      <c r="G66" s="189"/>
      <c r="H66" s="189"/>
      <c r="I66" s="190">
        <f>+F66-G66</f>
        <v>0</v>
      </c>
    </row>
    <row r="67" spans="1:9" x14ac:dyDescent="0.25">
      <c r="A67" s="187"/>
      <c r="B67" s="93" t="s">
        <v>107</v>
      </c>
      <c r="C67" s="188"/>
      <c r="D67" s="189"/>
      <c r="E67" s="189"/>
      <c r="F67" s="190">
        <f t="shared" si="4"/>
        <v>0</v>
      </c>
      <c r="G67" s="189"/>
      <c r="H67" s="189"/>
      <c r="I67" s="190">
        <f t="shared" si="2"/>
        <v>0</v>
      </c>
    </row>
    <row r="68" spans="1:9" x14ac:dyDescent="0.25">
      <c r="A68" s="187"/>
      <c r="B68" s="93" t="s">
        <v>108</v>
      </c>
      <c r="C68" s="188"/>
      <c r="D68" s="189"/>
      <c r="E68" s="189"/>
      <c r="F68" s="190">
        <f t="shared" si="4"/>
        <v>0</v>
      </c>
      <c r="G68" s="189"/>
      <c r="H68" s="189"/>
      <c r="I68" s="190">
        <f t="shared" si="2"/>
        <v>0</v>
      </c>
    </row>
    <row r="69" spans="1:9" x14ac:dyDescent="0.25">
      <c r="A69" s="187"/>
      <c r="B69" s="93" t="s">
        <v>109</v>
      </c>
      <c r="C69" s="188"/>
      <c r="D69" s="189"/>
      <c r="E69" s="189"/>
      <c r="F69" s="190">
        <f t="shared" si="4"/>
        <v>0</v>
      </c>
      <c r="G69" s="189"/>
      <c r="H69" s="189"/>
      <c r="I69" s="190">
        <f t="shared" si="2"/>
        <v>0</v>
      </c>
    </row>
    <row r="70" spans="1:9" x14ac:dyDescent="0.25">
      <c r="A70" s="187"/>
      <c r="B70" s="93" t="s">
        <v>110</v>
      </c>
      <c r="C70" s="188"/>
      <c r="D70" s="189"/>
      <c r="E70" s="189"/>
      <c r="F70" s="190">
        <f t="shared" si="4"/>
        <v>0</v>
      </c>
      <c r="G70" s="189"/>
      <c r="H70" s="189"/>
      <c r="I70" s="190">
        <f t="shared" si="2"/>
        <v>0</v>
      </c>
    </row>
    <row r="71" spans="1:9" x14ac:dyDescent="0.25">
      <c r="A71" s="191" t="s">
        <v>392</v>
      </c>
      <c r="B71" s="192"/>
      <c r="C71" s="193"/>
      <c r="D71" s="194">
        <f>+SUM(D72:D80)</f>
        <v>0</v>
      </c>
      <c r="E71" s="194">
        <f t="shared" ref="E71:H71" si="7">+SUM(E72:E80)</f>
        <v>0</v>
      </c>
      <c r="F71" s="194">
        <f>+SUM(F72:F80)</f>
        <v>0</v>
      </c>
      <c r="G71" s="194">
        <f>+SUM(G72:G80)</f>
        <v>0</v>
      </c>
      <c r="H71" s="194">
        <f t="shared" si="7"/>
        <v>0</v>
      </c>
      <c r="I71" s="194">
        <f>+SUM(I72:I80)</f>
        <v>0</v>
      </c>
    </row>
    <row r="72" spans="1:9" x14ac:dyDescent="0.25">
      <c r="A72" s="187"/>
      <c r="B72" s="93" t="s">
        <v>393</v>
      </c>
      <c r="C72" s="188"/>
      <c r="D72" s="189"/>
      <c r="E72" s="189"/>
      <c r="F72" s="190">
        <f t="shared" si="4"/>
        <v>0</v>
      </c>
      <c r="G72" s="189"/>
      <c r="H72" s="189"/>
      <c r="I72" s="190">
        <f t="shared" si="2"/>
        <v>0</v>
      </c>
    </row>
    <row r="73" spans="1:9" x14ac:dyDescent="0.25">
      <c r="A73" s="187"/>
      <c r="B73" s="93" t="s">
        <v>394</v>
      </c>
      <c r="C73" s="188"/>
      <c r="D73" s="189"/>
      <c r="E73" s="189"/>
      <c r="F73" s="190">
        <f t="shared" si="4"/>
        <v>0</v>
      </c>
      <c r="G73" s="189"/>
      <c r="H73" s="189"/>
      <c r="I73" s="190">
        <f t="shared" si="2"/>
        <v>0</v>
      </c>
    </row>
    <row r="74" spans="1:9" x14ac:dyDescent="0.25">
      <c r="A74" s="187"/>
      <c r="B74" s="93" t="s">
        <v>395</v>
      </c>
      <c r="C74" s="188"/>
      <c r="D74" s="189"/>
      <c r="E74" s="189"/>
      <c r="F74" s="190">
        <f>+D74+E74</f>
        <v>0</v>
      </c>
      <c r="G74" s="189"/>
      <c r="H74" s="189"/>
      <c r="I74" s="190">
        <f t="shared" si="2"/>
        <v>0</v>
      </c>
    </row>
    <row r="75" spans="1:9" x14ac:dyDescent="0.25">
      <c r="A75" s="187"/>
      <c r="B75" s="93" t="s">
        <v>396</v>
      </c>
      <c r="C75" s="188"/>
      <c r="D75" s="189"/>
      <c r="E75" s="189"/>
      <c r="F75" s="190">
        <f t="shared" si="4"/>
        <v>0</v>
      </c>
      <c r="G75" s="189"/>
      <c r="H75" s="189"/>
      <c r="I75" s="190">
        <f t="shared" si="2"/>
        <v>0</v>
      </c>
    </row>
    <row r="76" spans="1:9" x14ac:dyDescent="0.25">
      <c r="A76" s="187"/>
      <c r="B76" s="93" t="s">
        <v>397</v>
      </c>
      <c r="C76" s="188"/>
      <c r="D76" s="189"/>
      <c r="E76" s="189"/>
      <c r="F76" s="190">
        <f t="shared" si="4"/>
        <v>0</v>
      </c>
      <c r="G76" s="189"/>
      <c r="H76" s="189"/>
      <c r="I76" s="190">
        <f>+F76-G76</f>
        <v>0</v>
      </c>
    </row>
    <row r="77" spans="1:9" x14ac:dyDescent="0.25">
      <c r="A77" s="187"/>
      <c r="B77" s="93" t="s">
        <v>398</v>
      </c>
      <c r="C77" s="188"/>
      <c r="D77" s="189"/>
      <c r="E77" s="189"/>
      <c r="F77" s="190">
        <f t="shared" si="4"/>
        <v>0</v>
      </c>
      <c r="G77" s="189"/>
      <c r="H77" s="189"/>
      <c r="I77" s="190">
        <f t="shared" si="2"/>
        <v>0</v>
      </c>
    </row>
    <row r="78" spans="1:9" x14ac:dyDescent="0.25">
      <c r="A78" s="187"/>
      <c r="B78" s="93" t="s">
        <v>399</v>
      </c>
      <c r="C78" s="188"/>
      <c r="D78" s="189"/>
      <c r="E78" s="189"/>
      <c r="F78" s="190">
        <f>+D78+E78</f>
        <v>0</v>
      </c>
      <c r="G78" s="189"/>
      <c r="H78" s="189"/>
      <c r="I78" s="190">
        <f t="shared" si="2"/>
        <v>0</v>
      </c>
    </row>
    <row r="79" spans="1:9" x14ac:dyDescent="0.25">
      <c r="A79" s="187"/>
      <c r="B79" s="93" t="s">
        <v>400</v>
      </c>
      <c r="C79" s="188"/>
      <c r="D79" s="189"/>
      <c r="E79" s="189"/>
      <c r="F79" s="190">
        <f t="shared" si="4"/>
        <v>0</v>
      </c>
      <c r="G79" s="189"/>
      <c r="H79" s="189"/>
      <c r="I79" s="190">
        <f t="shared" si="2"/>
        <v>0</v>
      </c>
    </row>
    <row r="80" spans="1:9" x14ac:dyDescent="0.25">
      <c r="A80" s="187"/>
      <c r="B80" s="93" t="s">
        <v>401</v>
      </c>
      <c r="C80" s="188"/>
      <c r="D80" s="189"/>
      <c r="E80" s="189"/>
      <c r="F80" s="190">
        <f t="shared" si="4"/>
        <v>0</v>
      </c>
      <c r="G80" s="189"/>
      <c r="H80" s="189"/>
      <c r="I80" s="190">
        <f>+F80-G80</f>
        <v>0</v>
      </c>
    </row>
    <row r="81" spans="1:9" x14ac:dyDescent="0.25">
      <c r="A81" s="191" t="s">
        <v>402</v>
      </c>
      <c r="B81" s="192"/>
      <c r="C81" s="193"/>
      <c r="D81" s="194">
        <f>+SUM(D82:D84)</f>
        <v>0</v>
      </c>
      <c r="E81" s="194">
        <f t="shared" ref="E81:I81" si="8">+SUM(E82:E84)</f>
        <v>0</v>
      </c>
      <c r="F81" s="194">
        <f t="shared" si="8"/>
        <v>0</v>
      </c>
      <c r="G81" s="194">
        <f t="shared" si="8"/>
        <v>0</v>
      </c>
      <c r="H81" s="194">
        <f t="shared" si="8"/>
        <v>0</v>
      </c>
      <c r="I81" s="194">
        <f t="shared" si="8"/>
        <v>0</v>
      </c>
    </row>
    <row r="82" spans="1:9" x14ac:dyDescent="0.25">
      <c r="A82" s="187"/>
      <c r="B82" s="93" t="s">
        <v>403</v>
      </c>
      <c r="C82" s="188"/>
      <c r="D82" s="189"/>
      <c r="E82" s="189"/>
      <c r="F82" s="190">
        <f t="shared" si="4"/>
        <v>0</v>
      </c>
      <c r="G82" s="189"/>
      <c r="H82" s="189"/>
      <c r="I82" s="190">
        <f t="shared" si="2"/>
        <v>0</v>
      </c>
    </row>
    <row r="83" spans="1:9" x14ac:dyDescent="0.25">
      <c r="A83" s="187"/>
      <c r="B83" s="93" t="s">
        <v>404</v>
      </c>
      <c r="C83" s="188"/>
      <c r="D83" s="189"/>
      <c r="E83" s="189"/>
      <c r="F83" s="190">
        <f t="shared" si="4"/>
        <v>0</v>
      </c>
      <c r="G83" s="189"/>
      <c r="H83" s="189"/>
      <c r="I83" s="190">
        <f t="shared" si="2"/>
        <v>0</v>
      </c>
    </row>
    <row r="84" spans="1:9" x14ac:dyDescent="0.25">
      <c r="A84" s="187"/>
      <c r="B84" s="93" t="s">
        <v>405</v>
      </c>
      <c r="C84" s="188"/>
      <c r="D84" s="189"/>
      <c r="E84" s="189"/>
      <c r="F84" s="190">
        <f t="shared" si="4"/>
        <v>0</v>
      </c>
      <c r="G84" s="189"/>
      <c r="H84" s="189"/>
      <c r="I84" s="190">
        <f t="shared" si="2"/>
        <v>0</v>
      </c>
    </row>
    <row r="85" spans="1:9" x14ac:dyDescent="0.25">
      <c r="A85" s="191" t="s">
        <v>111</v>
      </c>
      <c r="B85" s="192"/>
      <c r="C85" s="193"/>
      <c r="D85" s="194">
        <f>+SUM(D86:D93)</f>
        <v>0</v>
      </c>
      <c r="E85" s="194">
        <f t="shared" ref="E85:I85" si="9">+SUM(E86:E93)</f>
        <v>0</v>
      </c>
      <c r="F85" s="194">
        <f>+SUM(F86:F93)</f>
        <v>0</v>
      </c>
      <c r="G85" s="194">
        <f t="shared" si="9"/>
        <v>0</v>
      </c>
      <c r="H85" s="194">
        <f t="shared" si="9"/>
        <v>0</v>
      </c>
      <c r="I85" s="194">
        <f t="shared" si="9"/>
        <v>0</v>
      </c>
    </row>
    <row r="86" spans="1:9" x14ac:dyDescent="0.25">
      <c r="A86" s="187"/>
      <c r="B86" s="93" t="s">
        <v>406</v>
      </c>
      <c r="C86" s="188"/>
      <c r="D86" s="189"/>
      <c r="E86" s="189"/>
      <c r="F86" s="190">
        <f t="shared" si="4"/>
        <v>0</v>
      </c>
      <c r="G86" s="189"/>
      <c r="H86" s="189"/>
      <c r="I86" s="190">
        <f t="shared" si="2"/>
        <v>0</v>
      </c>
    </row>
    <row r="87" spans="1:9" x14ac:dyDescent="0.25">
      <c r="A87" s="187"/>
      <c r="B87" s="93" t="s">
        <v>112</v>
      </c>
      <c r="C87" s="188"/>
      <c r="D87" s="189"/>
      <c r="E87" s="189"/>
      <c r="F87" s="190">
        <f t="shared" si="4"/>
        <v>0</v>
      </c>
      <c r="G87" s="189"/>
      <c r="H87" s="189"/>
      <c r="I87" s="190">
        <f t="shared" si="2"/>
        <v>0</v>
      </c>
    </row>
    <row r="88" spans="1:9" x14ac:dyDescent="0.25">
      <c r="A88" s="187"/>
      <c r="B88" s="93" t="s">
        <v>113</v>
      </c>
      <c r="C88" s="188"/>
      <c r="D88" s="189"/>
      <c r="E88" s="189"/>
      <c r="F88" s="190">
        <f t="shared" si="4"/>
        <v>0</v>
      </c>
      <c r="G88" s="189"/>
      <c r="H88" s="189"/>
      <c r="I88" s="190">
        <f t="shared" si="2"/>
        <v>0</v>
      </c>
    </row>
    <row r="89" spans="1:9" x14ac:dyDescent="0.25">
      <c r="A89" s="187"/>
      <c r="B89" s="93" t="s">
        <v>114</v>
      </c>
      <c r="C89" s="188"/>
      <c r="D89" s="189"/>
      <c r="E89" s="189"/>
      <c r="F89" s="190">
        <f t="shared" si="4"/>
        <v>0</v>
      </c>
      <c r="G89" s="189"/>
      <c r="H89" s="189"/>
      <c r="I89" s="190">
        <f t="shared" si="2"/>
        <v>0</v>
      </c>
    </row>
    <row r="90" spans="1:9" x14ac:dyDescent="0.25">
      <c r="A90" s="187"/>
      <c r="B90" s="93" t="s">
        <v>115</v>
      </c>
      <c r="C90" s="188"/>
      <c r="D90" s="189"/>
      <c r="E90" s="189"/>
      <c r="F90" s="190">
        <f>+D90+E90</f>
        <v>0</v>
      </c>
      <c r="G90" s="189"/>
      <c r="H90" s="189"/>
      <c r="I90" s="190">
        <f t="shared" si="2"/>
        <v>0</v>
      </c>
    </row>
    <row r="91" spans="1:9" x14ac:dyDescent="0.25">
      <c r="A91" s="187"/>
      <c r="B91" s="93" t="s">
        <v>116</v>
      </c>
      <c r="C91" s="188"/>
      <c r="D91" s="189"/>
      <c r="E91" s="189"/>
      <c r="F91" s="190">
        <f t="shared" si="4"/>
        <v>0</v>
      </c>
      <c r="G91" s="189"/>
      <c r="H91" s="189"/>
      <c r="I91" s="190">
        <f t="shared" si="2"/>
        <v>0</v>
      </c>
    </row>
    <row r="92" spans="1:9" x14ac:dyDescent="0.25">
      <c r="A92" s="187"/>
      <c r="B92" s="93" t="s">
        <v>407</v>
      </c>
      <c r="C92" s="188"/>
      <c r="D92" s="189"/>
      <c r="E92" s="189"/>
      <c r="F92" s="190">
        <f t="shared" si="4"/>
        <v>0</v>
      </c>
      <c r="G92" s="189"/>
      <c r="H92" s="189"/>
      <c r="I92" s="190">
        <f t="shared" si="2"/>
        <v>0</v>
      </c>
    </row>
    <row r="93" spans="1:9" x14ac:dyDescent="0.25">
      <c r="A93" s="187"/>
      <c r="B93" s="93" t="s">
        <v>408</v>
      </c>
      <c r="C93" s="188"/>
      <c r="D93" s="189"/>
      <c r="E93" s="189"/>
      <c r="F93" s="190">
        <f t="shared" si="4"/>
        <v>0</v>
      </c>
      <c r="G93" s="189"/>
      <c r="H93" s="189"/>
      <c r="I93" s="190">
        <f t="shared" si="2"/>
        <v>0</v>
      </c>
    </row>
    <row r="94" spans="1:9" x14ac:dyDescent="0.25">
      <c r="A94" s="191" t="s">
        <v>409</v>
      </c>
      <c r="B94" s="192"/>
      <c r="C94" s="193"/>
      <c r="D94" s="194">
        <f>+SUM(D95:D97)</f>
        <v>0</v>
      </c>
      <c r="E94" s="194">
        <f t="shared" ref="E94:H94" si="10">+SUM(E95:E97)</f>
        <v>0</v>
      </c>
      <c r="F94" s="194">
        <f>+SUM(F95:F97)</f>
        <v>0</v>
      </c>
      <c r="G94" s="194">
        <f t="shared" si="10"/>
        <v>0</v>
      </c>
      <c r="H94" s="194">
        <f t="shared" si="10"/>
        <v>0</v>
      </c>
      <c r="I94" s="194">
        <f>+SUM(I95:I97)</f>
        <v>0</v>
      </c>
    </row>
    <row r="95" spans="1:9" x14ac:dyDescent="0.25">
      <c r="A95" s="187"/>
      <c r="B95" s="93" t="s">
        <v>410</v>
      </c>
      <c r="C95" s="188"/>
      <c r="D95" s="189"/>
      <c r="E95" s="189"/>
      <c r="F95" s="190">
        <f t="shared" si="4"/>
        <v>0</v>
      </c>
      <c r="G95" s="189"/>
      <c r="H95" s="189"/>
      <c r="I95" s="190">
        <f t="shared" si="2"/>
        <v>0</v>
      </c>
    </row>
    <row r="96" spans="1:9" x14ac:dyDescent="0.25">
      <c r="A96" s="187"/>
      <c r="B96" s="93" t="s">
        <v>411</v>
      </c>
      <c r="C96" s="188"/>
      <c r="D96" s="189"/>
      <c r="E96" s="189"/>
      <c r="F96" s="190">
        <f t="shared" si="4"/>
        <v>0</v>
      </c>
      <c r="G96" s="189"/>
      <c r="H96" s="189"/>
      <c r="I96" s="190">
        <f t="shared" si="2"/>
        <v>0</v>
      </c>
    </row>
    <row r="97" spans="1:9" x14ac:dyDescent="0.25">
      <c r="A97" s="187"/>
      <c r="B97" s="93" t="s">
        <v>412</v>
      </c>
      <c r="C97" s="188"/>
      <c r="D97" s="189"/>
      <c r="E97" s="189"/>
      <c r="F97" s="190">
        <f t="shared" si="4"/>
        <v>0</v>
      </c>
      <c r="G97" s="189"/>
      <c r="H97" s="189"/>
      <c r="I97" s="190">
        <f t="shared" si="2"/>
        <v>0</v>
      </c>
    </row>
    <row r="98" spans="1:9" x14ac:dyDescent="0.25">
      <c r="A98" s="191" t="s">
        <v>413</v>
      </c>
      <c r="B98" s="192"/>
      <c r="C98" s="193"/>
      <c r="D98" s="194">
        <f>+SUM(D99:D105)</f>
        <v>0</v>
      </c>
      <c r="E98" s="194">
        <f>+SUM(E99:E105)</f>
        <v>0</v>
      </c>
      <c r="F98" s="194">
        <f>+SUM(F99:F105)</f>
        <v>0</v>
      </c>
      <c r="G98" s="194">
        <f t="shared" ref="G98:H98" si="11">+SUM(G99:G105)</f>
        <v>0</v>
      </c>
      <c r="H98" s="194">
        <f t="shared" si="11"/>
        <v>0</v>
      </c>
      <c r="I98" s="194">
        <f>+SUM(I99:I105)</f>
        <v>0</v>
      </c>
    </row>
    <row r="99" spans="1:9" x14ac:dyDescent="0.25">
      <c r="A99" s="187"/>
      <c r="B99" s="93" t="s">
        <v>414</v>
      </c>
      <c r="C99" s="188"/>
      <c r="D99" s="189"/>
      <c r="E99" s="189"/>
      <c r="F99" s="190">
        <f t="shared" ref="F99:F105" si="12">+D99+E99</f>
        <v>0</v>
      </c>
      <c r="G99" s="189"/>
      <c r="H99" s="189"/>
      <c r="I99" s="190">
        <f t="shared" ref="I99:I105" si="13">+F99-G99</f>
        <v>0</v>
      </c>
    </row>
    <row r="100" spans="1:9" x14ac:dyDescent="0.25">
      <c r="A100" s="187"/>
      <c r="B100" s="93" t="s">
        <v>415</v>
      </c>
      <c r="C100" s="188"/>
      <c r="D100" s="189"/>
      <c r="E100" s="189"/>
      <c r="F100" s="190">
        <f t="shared" si="12"/>
        <v>0</v>
      </c>
      <c r="G100" s="189"/>
      <c r="H100" s="189"/>
      <c r="I100" s="190">
        <f t="shared" si="13"/>
        <v>0</v>
      </c>
    </row>
    <row r="101" spans="1:9" x14ac:dyDescent="0.25">
      <c r="A101" s="187"/>
      <c r="B101" s="93" t="s">
        <v>416</v>
      </c>
      <c r="C101" s="188"/>
      <c r="D101" s="189"/>
      <c r="E101" s="189"/>
      <c r="F101" s="190">
        <f t="shared" si="12"/>
        <v>0</v>
      </c>
      <c r="G101" s="189"/>
      <c r="H101" s="189"/>
      <c r="I101" s="190">
        <f t="shared" si="13"/>
        <v>0</v>
      </c>
    </row>
    <row r="102" spans="1:9" x14ac:dyDescent="0.25">
      <c r="A102" s="187"/>
      <c r="B102" s="93" t="s">
        <v>417</v>
      </c>
      <c r="C102" s="188"/>
      <c r="D102" s="189"/>
      <c r="E102" s="189"/>
      <c r="F102" s="190">
        <f t="shared" si="12"/>
        <v>0</v>
      </c>
      <c r="G102" s="189"/>
      <c r="H102" s="189"/>
      <c r="I102" s="190">
        <f t="shared" si="13"/>
        <v>0</v>
      </c>
    </row>
    <row r="103" spans="1:9" x14ac:dyDescent="0.25">
      <c r="A103" s="187"/>
      <c r="B103" s="93" t="s">
        <v>418</v>
      </c>
      <c r="C103" s="188"/>
      <c r="D103" s="189"/>
      <c r="E103" s="189"/>
      <c r="F103" s="190">
        <f t="shared" si="12"/>
        <v>0</v>
      </c>
      <c r="G103" s="189"/>
      <c r="H103" s="189"/>
      <c r="I103" s="190">
        <f t="shared" si="13"/>
        <v>0</v>
      </c>
    </row>
    <row r="104" spans="1:9" x14ac:dyDescent="0.25">
      <c r="A104" s="187"/>
      <c r="B104" s="93" t="s">
        <v>419</v>
      </c>
      <c r="C104" s="188"/>
      <c r="D104" s="189"/>
      <c r="E104" s="189"/>
      <c r="F104" s="190">
        <f t="shared" si="12"/>
        <v>0</v>
      </c>
      <c r="G104" s="189"/>
      <c r="H104" s="189"/>
      <c r="I104" s="190">
        <f t="shared" si="13"/>
        <v>0</v>
      </c>
    </row>
    <row r="105" spans="1:9" x14ac:dyDescent="0.25">
      <c r="A105" s="187"/>
      <c r="B105" s="93" t="s">
        <v>420</v>
      </c>
      <c r="C105" s="188"/>
      <c r="D105" s="189"/>
      <c r="E105" s="189"/>
      <c r="F105" s="190">
        <f t="shared" si="12"/>
        <v>0</v>
      </c>
      <c r="G105" s="189"/>
      <c r="H105" s="189"/>
      <c r="I105" s="190">
        <f t="shared" si="13"/>
        <v>0</v>
      </c>
    </row>
    <row r="106" spans="1:9" x14ac:dyDescent="0.25">
      <c r="A106" s="341" t="s">
        <v>421</v>
      </c>
      <c r="B106" s="341"/>
      <c r="C106" s="341"/>
      <c r="D106" s="195">
        <f>+D33+D41+D51+D61+D71+D81+D85+D94+D98</f>
        <v>0</v>
      </c>
      <c r="E106" s="195">
        <f t="shared" ref="E106" si="14">+E33+E41+E51+E61+E71+E81+E85+E94+E98</f>
        <v>0</v>
      </c>
      <c r="F106" s="195">
        <f>+F33+F41+F51+F61+F71+F81+F85+F94+F98</f>
        <v>0</v>
      </c>
      <c r="G106" s="195">
        <f>+G33+G41+G51+G61+G71+G81+G85+G94+G98</f>
        <v>0</v>
      </c>
      <c r="H106" s="195">
        <f>+H33+H41+H51+H61+H71+H81+H85+H94+H98</f>
        <v>0</v>
      </c>
      <c r="I106" s="195">
        <f>+I33+I41+I51+I61+I71+I81+I85+I94+I98</f>
        <v>0</v>
      </c>
    </row>
    <row r="117" spans="1:1" x14ac:dyDescent="0.25">
      <c r="A117" t="s">
        <v>157</v>
      </c>
    </row>
    <row r="123" spans="1:1" x14ac:dyDescent="0.25">
      <c r="A123" s="1"/>
    </row>
  </sheetData>
  <protectedRanges>
    <protectedRange sqref="C28:I29 C23:I24 C17:I19" name="FIN_2"/>
    <protectedRange sqref="C9:I11" name="FIN_1_3"/>
    <protectedRange sqref="C12:H13" name="FIN_1_2"/>
  </protectedRanges>
  <mergeCells count="47">
    <mergeCell ref="D7:E7"/>
    <mergeCell ref="A8:I8"/>
    <mergeCell ref="A9:B9"/>
    <mergeCell ref="C9:I9"/>
    <mergeCell ref="A10:B10"/>
    <mergeCell ref="C10:I10"/>
    <mergeCell ref="A11:B11"/>
    <mergeCell ref="C11:I11"/>
    <mergeCell ref="A12:B12"/>
    <mergeCell ref="H12:I12"/>
    <mergeCell ref="A13:B13"/>
    <mergeCell ref="H13:I13"/>
    <mergeCell ref="A23:B23"/>
    <mergeCell ref="C23:I23"/>
    <mergeCell ref="A15:I15"/>
    <mergeCell ref="A16:B16"/>
    <mergeCell ref="C16:I16"/>
    <mergeCell ref="A17:B17"/>
    <mergeCell ref="C17:I17"/>
    <mergeCell ref="A18:B18"/>
    <mergeCell ref="C18:I18"/>
    <mergeCell ref="A19:B19"/>
    <mergeCell ref="C19:I19"/>
    <mergeCell ref="A21:I21"/>
    <mergeCell ref="A22:B22"/>
    <mergeCell ref="C22:I22"/>
    <mergeCell ref="A26:I26"/>
    <mergeCell ref="A27:B27"/>
    <mergeCell ref="C27:I27"/>
    <mergeCell ref="A28:B28"/>
    <mergeCell ref="C28:I28"/>
    <mergeCell ref="B42:C42"/>
    <mergeCell ref="B56:C56"/>
    <mergeCell ref="A106:C106"/>
    <mergeCell ref="C1:E1"/>
    <mergeCell ref="C2:E2"/>
    <mergeCell ref="C3:E3"/>
    <mergeCell ref="C4:E4"/>
    <mergeCell ref="B6:H6"/>
    <mergeCell ref="A29:B29"/>
    <mergeCell ref="C29:I29"/>
    <mergeCell ref="A30:I30"/>
    <mergeCell ref="A31:C32"/>
    <mergeCell ref="D31:H31"/>
    <mergeCell ref="I31:I32"/>
    <mergeCell ref="A24:B24"/>
    <mergeCell ref="C24:I24"/>
  </mergeCells>
  <conditionalFormatting sqref="C1:D5">
    <cfRule type="duplicateValues" dxfId="128" priority="3"/>
  </conditionalFormatting>
  <conditionalFormatting sqref="D1:D5">
    <cfRule type="duplicateValues" dxfId="127" priority="1"/>
    <cfRule type="duplicateValues" dxfId="126" priority="2"/>
  </conditionalFormatting>
  <pageMargins left="0.70866141732283472" right="0.70866141732283472" top="0.74803149606299213" bottom="0.74803149606299213" header="0.31496062992125984" footer="0.31496062992125984"/>
  <pageSetup scale="55" orientation="landscape" r:id="rId1"/>
  <headerFooter>
    <oddFooter>&amp;C&amp;9Página &amp;P de &amp;N</oddFooter>
  </headerFooter>
  <ignoredErrors>
    <ignoredError sqref="H13" unlocked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3:W61"/>
  <sheetViews>
    <sheetView view="pageBreakPreview" topLeftCell="B1" zoomScale="60" zoomScaleNormal="20" zoomScalePageLayoutView="30" workbookViewId="0">
      <selection activeCell="O13" sqref="O13"/>
    </sheetView>
  </sheetViews>
  <sheetFormatPr baseColWidth="10" defaultRowHeight="14.25" outlineLevelCol="2" x14ac:dyDescent="0.2"/>
  <cols>
    <col min="1" max="1" width="1.42578125" style="206" customWidth="1"/>
    <col min="2" max="2" width="25.42578125" style="206" customWidth="1"/>
    <col min="3" max="3" width="27.42578125" style="206" customWidth="1"/>
    <col min="4" max="4" width="15.7109375" style="206" customWidth="1"/>
    <col min="5" max="5" width="19" style="206" customWidth="1" outlineLevel="1"/>
    <col min="6" max="7" width="14.5703125" style="206" customWidth="1" outlineLevel="1"/>
    <col min="8" max="8" width="15.42578125" style="206" customWidth="1" outlineLevel="1"/>
    <col min="9" max="9" width="15.7109375" style="206" customWidth="1" outlineLevel="1"/>
    <col min="10" max="10" width="23.5703125" style="206" customWidth="1" outlineLevel="1"/>
    <col min="11" max="11" width="16" style="206" customWidth="1" outlineLevel="1"/>
    <col min="12" max="12" width="14.7109375" style="206" customWidth="1" outlineLevel="1"/>
    <col min="13" max="14" width="11.42578125" style="206" customWidth="1" outlineLevel="1"/>
    <col min="15" max="15" width="16.5703125" style="206" customWidth="1" outlineLevel="1"/>
    <col min="16" max="16" width="15.5703125" style="206" customWidth="1" outlineLevel="2"/>
    <col min="17" max="17" width="16.5703125" style="206" customWidth="1" outlineLevel="2"/>
    <col min="18" max="18" width="24.42578125" style="206" customWidth="1" outlineLevel="2"/>
    <col min="19" max="19" width="13.85546875" style="206" customWidth="1" outlineLevel="2"/>
    <col min="20" max="20" width="13" style="206" customWidth="1" outlineLevel="2"/>
    <col min="21" max="21" width="20.85546875" style="206" customWidth="1"/>
    <col min="22" max="22" width="14.85546875" style="206" customWidth="1"/>
    <col min="23" max="23" width="0" style="206" hidden="1" customWidth="1"/>
    <col min="24" max="16384" width="11.42578125" style="206"/>
  </cols>
  <sheetData>
    <row r="3" spans="2:23" ht="19.5" customHeight="1" x14ac:dyDescent="0.25">
      <c r="B3" s="204" t="s">
        <v>475</v>
      </c>
      <c r="C3" s="261"/>
      <c r="D3" s="261"/>
      <c r="E3" s="261"/>
      <c r="F3" s="205"/>
      <c r="G3" s="205"/>
      <c r="H3" s="205"/>
    </row>
    <row r="4" spans="2:23" ht="15" x14ac:dyDescent="0.25">
      <c r="B4" s="207" t="s">
        <v>12</v>
      </c>
      <c r="C4" s="261"/>
      <c r="D4" s="261"/>
      <c r="E4" s="261"/>
      <c r="U4" s="208"/>
    </row>
    <row r="5" spans="2:23" ht="15" x14ac:dyDescent="0.25">
      <c r="B5" s="204" t="s">
        <v>13</v>
      </c>
      <c r="C5" s="261"/>
      <c r="D5" s="261"/>
      <c r="E5" s="261"/>
    </row>
    <row r="6" spans="2:23" ht="15" x14ac:dyDescent="0.25">
      <c r="B6" s="204" t="s">
        <v>158</v>
      </c>
      <c r="C6" s="261"/>
      <c r="D6" s="261"/>
      <c r="E6" s="261"/>
    </row>
    <row r="7" spans="2:23" ht="15" x14ac:dyDescent="0.25">
      <c r="B7" s="204" t="s">
        <v>148</v>
      </c>
      <c r="C7" s="368"/>
      <c r="D7" s="368"/>
      <c r="E7" s="368"/>
    </row>
    <row r="8" spans="2:23" ht="18" x14ac:dyDescent="0.25">
      <c r="B8" s="367" t="s">
        <v>477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</row>
    <row r="9" spans="2:23" ht="15" x14ac:dyDescent="0.25">
      <c r="B9" s="369" t="s">
        <v>473</v>
      </c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W9" s="206">
        <v>0</v>
      </c>
    </row>
    <row r="10" spans="2:23" ht="18" x14ac:dyDescent="0.25">
      <c r="B10" s="367" t="s">
        <v>478</v>
      </c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7"/>
      <c r="O10" s="367"/>
      <c r="P10" s="367"/>
      <c r="Q10" s="367"/>
      <c r="R10" s="367"/>
      <c r="S10" s="367"/>
      <c r="T10" s="367"/>
      <c r="U10" s="367"/>
      <c r="W10" s="206">
        <v>1</v>
      </c>
    </row>
    <row r="11" spans="2:23" ht="15" x14ac:dyDescent="0.25">
      <c r="B11" s="369"/>
      <c r="C11" s="369"/>
      <c r="D11" s="369"/>
      <c r="E11" s="369"/>
      <c r="F11" s="369"/>
      <c r="G11" s="369"/>
      <c r="H11" s="369"/>
      <c r="I11" s="369"/>
      <c r="J11" s="369"/>
      <c r="W11" s="206">
        <v>2</v>
      </c>
    </row>
    <row r="12" spans="2:23" ht="15" customHeight="1" x14ac:dyDescent="0.25">
      <c r="B12" s="370" t="s">
        <v>479</v>
      </c>
      <c r="C12" s="370"/>
      <c r="D12" s="371" t="s">
        <v>480</v>
      </c>
      <c r="E12" s="371"/>
      <c r="F12" s="371"/>
      <c r="G12" s="371"/>
      <c r="H12" s="371"/>
      <c r="I12" s="371"/>
      <c r="J12" s="210" t="s">
        <v>481</v>
      </c>
      <c r="K12" s="371" t="s">
        <v>482</v>
      </c>
      <c r="L12" s="371"/>
      <c r="M12" s="371"/>
      <c r="N12" s="371"/>
      <c r="O12" s="371"/>
      <c r="P12" s="371" t="s">
        <v>483</v>
      </c>
      <c r="Q12" s="372"/>
      <c r="R12" s="210" t="s">
        <v>484</v>
      </c>
      <c r="S12" s="373" t="s">
        <v>485</v>
      </c>
      <c r="T12" s="373"/>
      <c r="U12" s="373"/>
      <c r="V12" s="211"/>
      <c r="W12" s="206">
        <v>3</v>
      </c>
    </row>
    <row r="13" spans="2:23" ht="63" customHeight="1" x14ac:dyDescent="0.2">
      <c r="B13" s="212" t="s">
        <v>486</v>
      </c>
      <c r="C13" s="212" t="s">
        <v>487</v>
      </c>
      <c r="D13" s="212" t="s">
        <v>488</v>
      </c>
      <c r="E13" s="213" t="s">
        <v>489</v>
      </c>
      <c r="F13" s="213" t="s">
        <v>490</v>
      </c>
      <c r="G13" s="213" t="s">
        <v>491</v>
      </c>
      <c r="H13" s="213" t="s">
        <v>492</v>
      </c>
      <c r="I13" s="212" t="s">
        <v>493</v>
      </c>
      <c r="J13" s="212" t="s">
        <v>494</v>
      </c>
      <c r="K13" s="212" t="s">
        <v>495</v>
      </c>
      <c r="L13" s="212" t="s">
        <v>496</v>
      </c>
      <c r="M13" s="212" t="s">
        <v>497</v>
      </c>
      <c r="N13" s="212" t="s">
        <v>498</v>
      </c>
      <c r="O13" s="212" t="s">
        <v>499</v>
      </c>
      <c r="P13" s="212" t="s">
        <v>500</v>
      </c>
      <c r="Q13" s="212" t="s">
        <v>501</v>
      </c>
      <c r="R13" s="214" t="s">
        <v>502</v>
      </c>
      <c r="S13" s="215" t="s">
        <v>172</v>
      </c>
      <c r="T13" s="215" t="s">
        <v>503</v>
      </c>
      <c r="U13" s="215" t="s">
        <v>504</v>
      </c>
      <c r="V13" s="212" t="s">
        <v>505</v>
      </c>
      <c r="W13" s="206">
        <v>4</v>
      </c>
    </row>
    <row r="14" spans="2:23" s="208" customFormat="1" x14ac:dyDescent="0.2">
      <c r="B14" s="216"/>
      <c r="C14" s="217"/>
      <c r="D14" s="218"/>
      <c r="E14" s="219"/>
      <c r="F14" s="219"/>
      <c r="G14" s="219"/>
      <c r="H14" s="220"/>
      <c r="I14" s="219"/>
      <c r="J14" s="220"/>
      <c r="K14" s="221"/>
      <c r="L14" s="218"/>
      <c r="M14" s="220"/>
      <c r="N14" s="220"/>
      <c r="O14" s="220"/>
      <c r="P14" s="220"/>
      <c r="Q14" s="218"/>
      <c r="R14" s="220"/>
      <c r="S14" s="222"/>
      <c r="T14" s="222"/>
      <c r="U14" s="223"/>
      <c r="V14" s="220"/>
      <c r="W14" s="206">
        <v>5</v>
      </c>
    </row>
    <row r="15" spans="2:23" s="208" customFormat="1" x14ac:dyDescent="0.2">
      <c r="B15" s="216"/>
      <c r="C15" s="217"/>
      <c r="D15" s="218"/>
      <c r="E15" s="219"/>
      <c r="F15" s="219"/>
      <c r="G15" s="219"/>
      <c r="H15" s="219"/>
      <c r="I15" s="219"/>
      <c r="J15" s="220"/>
      <c r="K15" s="221"/>
      <c r="L15" s="218"/>
      <c r="M15" s="220"/>
      <c r="N15" s="220"/>
      <c r="O15" s="220"/>
      <c r="P15" s="220"/>
      <c r="Q15" s="218"/>
      <c r="R15" s="220"/>
      <c r="S15" s="222"/>
      <c r="T15" s="222"/>
      <c r="U15" s="223"/>
      <c r="V15" s="220"/>
      <c r="W15" s="206">
        <v>6</v>
      </c>
    </row>
    <row r="16" spans="2:23" s="208" customFormat="1" x14ac:dyDescent="0.2">
      <c r="B16" s="216"/>
      <c r="C16" s="217"/>
      <c r="D16" s="218"/>
      <c r="E16" s="219"/>
      <c r="F16" s="219"/>
      <c r="G16" s="219"/>
      <c r="H16" s="219"/>
      <c r="I16" s="219"/>
      <c r="J16" s="220"/>
      <c r="K16" s="221"/>
      <c r="L16" s="224"/>
      <c r="M16" s="220"/>
      <c r="N16" s="220"/>
      <c r="O16" s="220"/>
      <c r="P16" s="220"/>
      <c r="Q16" s="218"/>
      <c r="R16" s="220"/>
      <c r="S16" s="222"/>
      <c r="T16" s="222"/>
      <c r="U16" s="223"/>
      <c r="V16" s="220"/>
      <c r="W16" s="206">
        <v>7</v>
      </c>
    </row>
    <row r="17" spans="2:23" s="208" customFormat="1" x14ac:dyDescent="0.2">
      <c r="B17" s="216"/>
      <c r="C17" s="217"/>
      <c r="D17" s="225"/>
      <c r="E17" s="219"/>
      <c r="F17" s="219"/>
      <c r="G17" s="219"/>
      <c r="H17" s="219"/>
      <c r="I17" s="219"/>
      <c r="J17" s="220"/>
      <c r="K17" s="221"/>
      <c r="L17" s="224"/>
      <c r="M17" s="220"/>
      <c r="N17" s="220"/>
      <c r="O17" s="220"/>
      <c r="P17" s="220"/>
      <c r="Q17" s="218"/>
      <c r="R17" s="220"/>
      <c r="S17" s="222"/>
      <c r="T17" s="222"/>
      <c r="U17" s="223"/>
      <c r="V17" s="220"/>
      <c r="W17" s="206">
        <v>8</v>
      </c>
    </row>
    <row r="18" spans="2:23" s="208" customFormat="1" x14ac:dyDescent="0.2">
      <c r="B18" s="216"/>
      <c r="C18" s="217"/>
      <c r="D18" s="225"/>
      <c r="E18" s="219"/>
      <c r="F18" s="219"/>
      <c r="G18" s="219"/>
      <c r="H18" s="219"/>
      <c r="I18" s="219"/>
      <c r="J18" s="220"/>
      <c r="K18" s="221"/>
      <c r="L18" s="224"/>
      <c r="M18" s="220"/>
      <c r="N18" s="220"/>
      <c r="O18" s="220"/>
      <c r="P18" s="220"/>
      <c r="Q18" s="218"/>
      <c r="R18" s="220"/>
      <c r="S18" s="222"/>
      <c r="T18" s="222"/>
      <c r="U18" s="223"/>
      <c r="V18" s="220"/>
      <c r="W18" s="206">
        <v>9</v>
      </c>
    </row>
    <row r="19" spans="2:23" s="208" customFormat="1" x14ac:dyDescent="0.2">
      <c r="B19" s="216"/>
      <c r="C19" s="217"/>
      <c r="D19" s="225"/>
      <c r="E19" s="219"/>
      <c r="F19" s="219"/>
      <c r="G19" s="219"/>
      <c r="H19" s="219"/>
      <c r="I19" s="219"/>
      <c r="J19" s="220"/>
      <c r="K19" s="221"/>
      <c r="L19" s="224"/>
      <c r="M19" s="220"/>
      <c r="N19" s="220"/>
      <c r="O19" s="220"/>
      <c r="P19" s="220"/>
      <c r="Q19" s="218"/>
      <c r="R19" s="220"/>
      <c r="S19" s="222"/>
      <c r="T19" s="222"/>
      <c r="U19" s="223"/>
      <c r="V19" s="220"/>
      <c r="W19" s="206">
        <v>10</v>
      </c>
    </row>
    <row r="20" spans="2:23" s="208" customFormat="1" ht="12" x14ac:dyDescent="0.2">
      <c r="B20" s="216"/>
      <c r="C20" s="217"/>
      <c r="D20" s="225"/>
      <c r="E20" s="219"/>
      <c r="F20" s="219"/>
      <c r="G20" s="219"/>
      <c r="H20" s="219"/>
      <c r="I20" s="219"/>
      <c r="J20" s="220"/>
      <c r="K20" s="221"/>
      <c r="L20" s="224"/>
      <c r="M20" s="220"/>
      <c r="N20" s="220"/>
      <c r="O20" s="220"/>
      <c r="P20" s="220"/>
      <c r="Q20" s="218"/>
      <c r="R20" s="220"/>
      <c r="S20" s="222"/>
      <c r="T20" s="222"/>
      <c r="U20" s="223"/>
      <c r="V20" s="220"/>
    </row>
    <row r="21" spans="2:23" s="208" customFormat="1" ht="12" x14ac:dyDescent="0.2">
      <c r="B21" s="216"/>
      <c r="C21" s="217"/>
      <c r="D21" s="225"/>
      <c r="E21" s="219"/>
      <c r="F21" s="219"/>
      <c r="G21" s="219"/>
      <c r="H21" s="219"/>
      <c r="I21" s="219"/>
      <c r="J21" s="220"/>
      <c r="K21" s="221"/>
      <c r="L21" s="224"/>
      <c r="M21" s="220"/>
      <c r="N21" s="220"/>
      <c r="O21" s="220"/>
      <c r="P21" s="220"/>
      <c r="Q21" s="218"/>
      <c r="R21" s="220"/>
      <c r="S21" s="222"/>
      <c r="T21" s="222"/>
      <c r="U21" s="223"/>
      <c r="V21" s="220"/>
    </row>
    <row r="22" spans="2:23" s="208" customFormat="1" ht="12" x14ac:dyDescent="0.2">
      <c r="B22" s="216"/>
      <c r="C22" s="217"/>
      <c r="D22" s="225"/>
      <c r="E22" s="219"/>
      <c r="F22" s="219"/>
      <c r="G22" s="219"/>
      <c r="H22" s="219"/>
      <c r="I22" s="219"/>
      <c r="J22" s="220"/>
      <c r="K22" s="221"/>
      <c r="L22" s="224"/>
      <c r="M22" s="220"/>
      <c r="N22" s="220"/>
      <c r="O22" s="220"/>
      <c r="P22" s="220"/>
      <c r="Q22" s="218"/>
      <c r="R22" s="220"/>
      <c r="S22" s="222"/>
      <c r="T22" s="222"/>
      <c r="U22" s="223"/>
      <c r="V22" s="220"/>
    </row>
    <row r="23" spans="2:23" s="208" customFormat="1" ht="12" x14ac:dyDescent="0.2">
      <c r="B23" s="216"/>
      <c r="C23" s="217"/>
      <c r="D23" s="218"/>
      <c r="E23" s="219"/>
      <c r="F23" s="219"/>
      <c r="G23" s="219"/>
      <c r="H23" s="219"/>
      <c r="I23" s="219"/>
      <c r="J23" s="220"/>
      <c r="K23" s="221"/>
      <c r="L23" s="224"/>
      <c r="M23" s="220"/>
      <c r="N23" s="220"/>
      <c r="O23" s="220"/>
      <c r="P23" s="220"/>
      <c r="Q23" s="218"/>
      <c r="R23" s="220"/>
      <c r="S23" s="222"/>
      <c r="T23" s="222"/>
      <c r="U23" s="223"/>
      <c r="V23" s="220"/>
    </row>
    <row r="24" spans="2:23" s="208" customFormat="1" ht="12" x14ac:dyDescent="0.2">
      <c r="B24" s="216"/>
      <c r="C24" s="217"/>
      <c r="D24" s="224"/>
      <c r="E24" s="219"/>
      <c r="F24" s="219"/>
      <c r="G24" s="219"/>
      <c r="H24" s="219"/>
      <c r="I24" s="219"/>
      <c r="J24" s="220"/>
      <c r="K24" s="221"/>
      <c r="L24" s="224"/>
      <c r="M24" s="220"/>
      <c r="N24" s="220"/>
      <c r="O24" s="220"/>
      <c r="P24" s="220"/>
      <c r="Q24" s="218"/>
      <c r="R24" s="220"/>
      <c r="S24" s="222"/>
      <c r="T24" s="222"/>
      <c r="U24" s="223"/>
      <c r="V24" s="220"/>
    </row>
    <row r="25" spans="2:23" s="208" customFormat="1" ht="12" x14ac:dyDescent="0.2">
      <c r="B25" s="216"/>
      <c r="C25" s="217"/>
      <c r="D25" s="218"/>
      <c r="E25" s="219"/>
      <c r="F25" s="219"/>
      <c r="G25" s="219"/>
      <c r="H25" s="219"/>
      <c r="I25" s="219"/>
      <c r="J25" s="220"/>
      <c r="K25" s="221"/>
      <c r="L25" s="224"/>
      <c r="M25" s="220"/>
      <c r="N25" s="220"/>
      <c r="O25" s="220"/>
      <c r="P25" s="220"/>
      <c r="Q25" s="218"/>
      <c r="R25" s="220"/>
      <c r="S25" s="222"/>
      <c r="T25" s="222"/>
      <c r="U25" s="223"/>
      <c r="V25" s="220"/>
    </row>
    <row r="26" spans="2:23" s="208" customFormat="1" ht="12" x14ac:dyDescent="0.2">
      <c r="B26" s="216"/>
      <c r="C26" s="217"/>
      <c r="D26" s="226"/>
      <c r="E26" s="219"/>
      <c r="F26" s="219"/>
      <c r="G26" s="219"/>
      <c r="H26" s="219"/>
      <c r="I26" s="219"/>
      <c r="J26" s="220"/>
      <c r="K26" s="221"/>
      <c r="L26" s="224"/>
      <c r="M26" s="221"/>
      <c r="N26" s="220"/>
      <c r="O26" s="220"/>
      <c r="P26" s="220"/>
      <c r="Q26" s="218"/>
      <c r="R26" s="220"/>
      <c r="S26" s="222"/>
      <c r="T26" s="222"/>
      <c r="U26" s="223"/>
      <c r="V26" s="220"/>
    </row>
    <row r="27" spans="2:23" s="208" customFormat="1" ht="12" x14ac:dyDescent="0.2">
      <c r="B27" s="216"/>
      <c r="C27" s="217"/>
      <c r="D27" s="218"/>
      <c r="E27" s="219"/>
      <c r="F27" s="219"/>
      <c r="G27" s="219"/>
      <c r="H27" s="219"/>
      <c r="I27" s="219"/>
      <c r="J27" s="220"/>
      <c r="K27" s="221"/>
      <c r="L27" s="224"/>
      <c r="M27" s="221"/>
      <c r="N27" s="220"/>
      <c r="O27" s="220"/>
      <c r="P27" s="220"/>
      <c r="Q27" s="218"/>
      <c r="R27" s="220"/>
      <c r="S27" s="222"/>
      <c r="T27" s="222"/>
      <c r="U27" s="223"/>
      <c r="V27" s="220"/>
    </row>
    <row r="28" spans="2:23" s="208" customFormat="1" ht="12" x14ac:dyDescent="0.2">
      <c r="B28" s="216"/>
      <c r="C28" s="217"/>
      <c r="D28" s="225"/>
      <c r="E28" s="219"/>
      <c r="F28" s="219"/>
      <c r="G28" s="219"/>
      <c r="H28" s="219"/>
      <c r="I28" s="219"/>
      <c r="J28" s="220"/>
      <c r="K28" s="221"/>
      <c r="L28" s="224"/>
      <c r="M28" s="220"/>
      <c r="N28" s="220"/>
      <c r="O28" s="220"/>
      <c r="P28" s="220"/>
      <c r="Q28" s="218"/>
      <c r="R28" s="220"/>
      <c r="S28" s="222"/>
      <c r="T28" s="222"/>
      <c r="U28" s="223"/>
      <c r="V28" s="220"/>
    </row>
    <row r="29" spans="2:23" s="208" customFormat="1" ht="12" x14ac:dyDescent="0.2">
      <c r="B29" s="216"/>
      <c r="C29" s="217"/>
      <c r="D29" s="225"/>
      <c r="E29" s="219"/>
      <c r="F29" s="219"/>
      <c r="G29" s="219"/>
      <c r="H29" s="219"/>
      <c r="I29" s="219"/>
      <c r="J29" s="220"/>
      <c r="K29" s="221"/>
      <c r="L29" s="224"/>
      <c r="M29" s="220"/>
      <c r="N29" s="220"/>
      <c r="O29" s="220"/>
      <c r="P29" s="220"/>
      <c r="Q29" s="218"/>
      <c r="R29" s="220"/>
      <c r="S29" s="222"/>
      <c r="T29" s="222"/>
      <c r="U29" s="223"/>
      <c r="V29" s="220"/>
    </row>
    <row r="30" spans="2:23" s="208" customFormat="1" ht="12" x14ac:dyDescent="0.2">
      <c r="B30" s="216"/>
      <c r="C30" s="217"/>
      <c r="D30" s="225"/>
      <c r="E30" s="219"/>
      <c r="F30" s="219"/>
      <c r="G30" s="219"/>
      <c r="H30" s="219"/>
      <c r="I30" s="219"/>
      <c r="J30" s="220"/>
      <c r="K30" s="221"/>
      <c r="L30" s="224"/>
      <c r="M30" s="220"/>
      <c r="N30" s="220"/>
      <c r="O30" s="220"/>
      <c r="P30" s="220"/>
      <c r="Q30" s="218"/>
      <c r="R30" s="220"/>
      <c r="S30" s="222"/>
      <c r="T30" s="222"/>
      <c r="U30" s="223"/>
      <c r="V30" s="220"/>
    </row>
    <row r="31" spans="2:23" s="208" customFormat="1" ht="12" x14ac:dyDescent="0.2">
      <c r="B31" s="216"/>
      <c r="C31" s="217"/>
      <c r="D31" s="225"/>
      <c r="E31" s="219"/>
      <c r="F31" s="219"/>
      <c r="G31" s="219"/>
      <c r="H31" s="219"/>
      <c r="I31" s="219"/>
      <c r="J31" s="220"/>
      <c r="K31" s="221"/>
      <c r="L31" s="224"/>
      <c r="M31" s="220"/>
      <c r="N31" s="220"/>
      <c r="O31" s="220"/>
      <c r="P31" s="220"/>
      <c r="Q31" s="218"/>
      <c r="R31" s="220"/>
      <c r="S31" s="222"/>
      <c r="T31" s="222"/>
      <c r="U31" s="223"/>
      <c r="V31" s="220"/>
    </row>
    <row r="32" spans="2:23" s="208" customFormat="1" ht="12" x14ac:dyDescent="0.2">
      <c r="B32" s="216"/>
      <c r="C32" s="217"/>
      <c r="D32" s="225"/>
      <c r="E32" s="219"/>
      <c r="F32" s="219"/>
      <c r="G32" s="219"/>
      <c r="H32" s="219"/>
      <c r="I32" s="219"/>
      <c r="J32" s="220"/>
      <c r="K32" s="221"/>
      <c r="L32" s="224"/>
      <c r="M32" s="220"/>
      <c r="N32" s="220"/>
      <c r="O32" s="220"/>
      <c r="P32" s="220"/>
      <c r="Q32" s="218"/>
      <c r="R32" s="220"/>
      <c r="S32" s="222"/>
      <c r="T32" s="222"/>
      <c r="U32" s="223"/>
      <c r="V32" s="220"/>
    </row>
    <row r="33" spans="2:22" s="208" customFormat="1" ht="12" x14ac:dyDescent="0.2">
      <c r="B33" s="216"/>
      <c r="C33" s="217"/>
      <c r="D33" s="225"/>
      <c r="E33" s="219"/>
      <c r="F33" s="219"/>
      <c r="G33" s="219"/>
      <c r="H33" s="219"/>
      <c r="I33" s="219"/>
      <c r="J33" s="220"/>
      <c r="K33" s="221"/>
      <c r="L33" s="224"/>
      <c r="M33" s="220"/>
      <c r="N33" s="220"/>
      <c r="O33" s="220"/>
      <c r="P33" s="220"/>
      <c r="Q33" s="218"/>
      <c r="R33" s="220"/>
      <c r="S33" s="222"/>
      <c r="T33" s="222"/>
      <c r="U33" s="223"/>
      <c r="V33" s="220"/>
    </row>
    <row r="34" spans="2:22" s="208" customFormat="1" ht="12" x14ac:dyDescent="0.2">
      <c r="B34" s="216"/>
      <c r="C34" s="217"/>
      <c r="D34" s="225"/>
      <c r="E34" s="219"/>
      <c r="F34" s="219"/>
      <c r="G34" s="219"/>
      <c r="H34" s="219"/>
      <c r="I34" s="219"/>
      <c r="J34" s="220"/>
      <c r="K34" s="221"/>
      <c r="L34" s="224"/>
      <c r="M34" s="220"/>
      <c r="N34" s="220"/>
      <c r="O34" s="220"/>
      <c r="P34" s="220"/>
      <c r="Q34" s="218"/>
      <c r="R34" s="220"/>
      <c r="S34" s="222"/>
      <c r="T34" s="222"/>
      <c r="U34" s="223"/>
      <c r="V34" s="220"/>
    </row>
    <row r="35" spans="2:22" s="208" customFormat="1" ht="12" x14ac:dyDescent="0.2">
      <c r="B35" s="216"/>
      <c r="C35" s="217"/>
      <c r="D35" s="225"/>
      <c r="E35" s="219"/>
      <c r="F35" s="219"/>
      <c r="G35" s="219"/>
      <c r="H35" s="219"/>
      <c r="I35" s="219"/>
      <c r="J35" s="220"/>
      <c r="K35" s="221"/>
      <c r="L35" s="224"/>
      <c r="M35" s="220"/>
      <c r="N35" s="220"/>
      <c r="O35" s="220"/>
      <c r="P35" s="220"/>
      <c r="Q35" s="218"/>
      <c r="R35" s="220"/>
      <c r="S35" s="222"/>
      <c r="T35" s="222"/>
      <c r="U35" s="223"/>
      <c r="V35" s="220"/>
    </row>
    <row r="36" spans="2:22" s="208" customFormat="1" ht="12" x14ac:dyDescent="0.2">
      <c r="B36" s="216"/>
      <c r="C36" s="217"/>
      <c r="D36" s="225"/>
      <c r="E36" s="219"/>
      <c r="F36" s="219"/>
      <c r="G36" s="219"/>
      <c r="H36" s="219"/>
      <c r="I36" s="219"/>
      <c r="J36" s="220"/>
      <c r="K36" s="221"/>
      <c r="L36" s="224"/>
      <c r="M36" s="220"/>
      <c r="N36" s="220"/>
      <c r="O36" s="220"/>
      <c r="P36" s="220"/>
      <c r="Q36" s="218"/>
      <c r="R36" s="220"/>
      <c r="S36" s="222"/>
      <c r="T36" s="222"/>
      <c r="U36" s="223"/>
      <c r="V36" s="220"/>
    </row>
    <row r="37" spans="2:22" s="208" customFormat="1" ht="12" x14ac:dyDescent="0.2">
      <c r="B37" s="216"/>
      <c r="C37" s="217"/>
      <c r="D37" s="225"/>
      <c r="E37" s="219"/>
      <c r="F37" s="219"/>
      <c r="G37" s="219"/>
      <c r="H37" s="219"/>
      <c r="I37" s="219"/>
      <c r="J37" s="220"/>
      <c r="K37" s="221"/>
      <c r="L37" s="224"/>
      <c r="M37" s="220"/>
      <c r="N37" s="220"/>
      <c r="O37" s="220"/>
      <c r="P37" s="220"/>
      <c r="Q37" s="218"/>
      <c r="R37" s="220"/>
      <c r="S37" s="222"/>
      <c r="T37" s="222"/>
      <c r="U37" s="223"/>
      <c r="V37" s="220"/>
    </row>
    <row r="38" spans="2:22" s="208" customFormat="1" ht="12" x14ac:dyDescent="0.2">
      <c r="B38" s="216"/>
      <c r="C38" s="217"/>
      <c r="D38" s="225"/>
      <c r="E38" s="219"/>
      <c r="F38" s="219"/>
      <c r="G38" s="219"/>
      <c r="H38" s="219"/>
      <c r="I38" s="219"/>
      <c r="J38" s="220"/>
      <c r="K38" s="221"/>
      <c r="L38" s="224"/>
      <c r="M38" s="220"/>
      <c r="N38" s="220"/>
      <c r="O38" s="220"/>
      <c r="P38" s="220"/>
      <c r="Q38" s="218"/>
      <c r="R38" s="220"/>
      <c r="S38" s="222"/>
      <c r="T38" s="222"/>
      <c r="U38" s="223"/>
      <c r="V38" s="220"/>
    </row>
    <row r="39" spans="2:22" s="208" customFormat="1" ht="12" x14ac:dyDescent="0.2">
      <c r="B39" s="216"/>
      <c r="C39" s="217"/>
      <c r="D39" s="225"/>
      <c r="E39" s="219"/>
      <c r="F39" s="219"/>
      <c r="G39" s="219"/>
      <c r="H39" s="219"/>
      <c r="I39" s="219"/>
      <c r="J39" s="220"/>
      <c r="K39" s="221"/>
      <c r="L39" s="224"/>
      <c r="M39" s="220"/>
      <c r="N39" s="220"/>
      <c r="O39" s="220"/>
      <c r="P39" s="220"/>
      <c r="Q39" s="218"/>
      <c r="R39" s="220"/>
      <c r="S39" s="222"/>
      <c r="T39" s="222"/>
      <c r="U39" s="223"/>
      <c r="V39" s="220"/>
    </row>
    <row r="40" spans="2:22" s="208" customFormat="1" ht="12" x14ac:dyDescent="0.2">
      <c r="B40" s="216"/>
      <c r="C40" s="217"/>
      <c r="D40" s="219"/>
      <c r="E40" s="219"/>
      <c r="F40" s="219"/>
      <c r="G40" s="219"/>
      <c r="H40" s="219"/>
      <c r="I40" s="218"/>
      <c r="J40" s="220"/>
      <c r="K40" s="221"/>
      <c r="L40" s="224"/>
      <c r="M40" s="220"/>
      <c r="N40" s="220"/>
      <c r="O40" s="220"/>
      <c r="P40" s="220"/>
      <c r="Q40" s="218"/>
      <c r="R40" s="220"/>
      <c r="S40" s="222"/>
      <c r="T40" s="222"/>
      <c r="U40" s="223"/>
      <c r="V40" s="220"/>
    </row>
    <row r="41" spans="2:22" s="208" customFormat="1" ht="12" x14ac:dyDescent="0.2">
      <c r="B41" s="216"/>
      <c r="C41" s="217"/>
      <c r="D41" s="225"/>
      <c r="E41" s="219"/>
      <c r="F41" s="219"/>
      <c r="G41" s="219"/>
      <c r="H41" s="219"/>
      <c r="I41" s="219"/>
      <c r="J41" s="220"/>
      <c r="K41" s="221"/>
      <c r="L41" s="224"/>
      <c r="M41" s="220"/>
      <c r="N41" s="220"/>
      <c r="O41" s="220"/>
      <c r="P41" s="220"/>
      <c r="Q41" s="218"/>
      <c r="R41" s="220"/>
      <c r="S41" s="222"/>
      <c r="T41" s="222"/>
      <c r="U41" s="223"/>
      <c r="V41" s="220"/>
    </row>
    <row r="42" spans="2:22" s="208" customFormat="1" ht="12" x14ac:dyDescent="0.2">
      <c r="B42" s="216"/>
      <c r="C42" s="217"/>
      <c r="D42" s="225"/>
      <c r="E42" s="219"/>
      <c r="F42" s="219"/>
      <c r="G42" s="219"/>
      <c r="H42" s="219"/>
      <c r="I42" s="219"/>
      <c r="J42" s="220"/>
      <c r="K42" s="221"/>
      <c r="L42" s="224"/>
      <c r="M42" s="220"/>
      <c r="N42" s="220"/>
      <c r="O42" s="220"/>
      <c r="P42" s="220"/>
      <c r="Q42" s="218"/>
      <c r="R42" s="220"/>
      <c r="S42" s="222"/>
      <c r="T42" s="222"/>
      <c r="U42" s="223"/>
      <c r="V42" s="220"/>
    </row>
    <row r="43" spans="2:22" s="208" customFormat="1" ht="12" x14ac:dyDescent="0.2">
      <c r="B43" s="216"/>
      <c r="C43" s="217"/>
      <c r="D43" s="225"/>
      <c r="E43" s="219"/>
      <c r="F43" s="219"/>
      <c r="G43" s="219"/>
      <c r="H43" s="219"/>
      <c r="I43" s="219"/>
      <c r="J43" s="220"/>
      <c r="K43" s="221"/>
      <c r="L43" s="224"/>
      <c r="M43" s="220"/>
      <c r="N43" s="220"/>
      <c r="O43" s="220"/>
      <c r="P43" s="220"/>
      <c r="Q43" s="218"/>
      <c r="R43" s="220"/>
      <c r="S43" s="222"/>
      <c r="T43" s="222"/>
      <c r="U43" s="223"/>
      <c r="V43" s="220"/>
    </row>
    <row r="44" spans="2:22" s="208" customFormat="1" ht="12" x14ac:dyDescent="0.2">
      <c r="B44" s="216"/>
      <c r="C44" s="217"/>
      <c r="D44" s="225"/>
      <c r="E44" s="219"/>
      <c r="F44" s="219"/>
      <c r="G44" s="219"/>
      <c r="H44" s="219"/>
      <c r="I44" s="219"/>
      <c r="J44" s="220"/>
      <c r="K44" s="221"/>
      <c r="L44" s="224"/>
      <c r="M44" s="220"/>
      <c r="N44" s="220"/>
      <c r="O44" s="220"/>
      <c r="P44" s="220"/>
      <c r="Q44" s="218"/>
      <c r="R44" s="220"/>
      <c r="S44" s="222"/>
      <c r="T44" s="222"/>
      <c r="U44" s="223"/>
      <c r="V44" s="220"/>
    </row>
    <row r="45" spans="2:22" s="208" customFormat="1" ht="12" x14ac:dyDescent="0.2">
      <c r="B45" s="216"/>
      <c r="C45" s="217"/>
      <c r="D45" s="225"/>
      <c r="E45" s="219"/>
      <c r="F45" s="219"/>
      <c r="G45" s="219"/>
      <c r="H45" s="219"/>
      <c r="I45" s="219"/>
      <c r="J45" s="220"/>
      <c r="K45" s="221"/>
      <c r="L45" s="224"/>
      <c r="M45" s="220"/>
      <c r="N45" s="220"/>
      <c r="O45" s="220"/>
      <c r="P45" s="220"/>
      <c r="Q45" s="218"/>
      <c r="R45" s="220"/>
      <c r="S45" s="222"/>
      <c r="T45" s="222"/>
      <c r="U45" s="223"/>
      <c r="V45" s="220"/>
    </row>
    <row r="46" spans="2:22" s="208" customFormat="1" ht="12" x14ac:dyDescent="0.2">
      <c r="B46" s="216"/>
      <c r="C46" s="217"/>
      <c r="D46" s="225"/>
      <c r="E46" s="219"/>
      <c r="F46" s="219"/>
      <c r="G46" s="219"/>
      <c r="H46" s="219"/>
      <c r="I46" s="219"/>
      <c r="J46" s="220"/>
      <c r="K46" s="221"/>
      <c r="L46" s="224"/>
      <c r="M46" s="220"/>
      <c r="N46" s="220"/>
      <c r="O46" s="220"/>
      <c r="P46" s="220"/>
      <c r="Q46" s="218"/>
      <c r="R46" s="220"/>
      <c r="S46" s="222"/>
      <c r="T46" s="222"/>
      <c r="U46" s="223"/>
      <c r="V46" s="220"/>
    </row>
    <row r="47" spans="2:22" s="208" customFormat="1" ht="12" x14ac:dyDescent="0.2">
      <c r="B47" s="216"/>
      <c r="C47" s="217"/>
      <c r="D47" s="225"/>
      <c r="E47" s="219"/>
      <c r="F47" s="219"/>
      <c r="G47" s="219"/>
      <c r="H47" s="219"/>
      <c r="I47" s="219"/>
      <c r="J47" s="220"/>
      <c r="K47" s="221"/>
      <c r="L47" s="224"/>
      <c r="M47" s="220"/>
      <c r="N47" s="220"/>
      <c r="O47" s="220"/>
      <c r="P47" s="220"/>
      <c r="Q47" s="218"/>
      <c r="R47" s="220"/>
      <c r="S47" s="222"/>
      <c r="T47" s="222"/>
      <c r="U47" s="223"/>
      <c r="V47" s="220"/>
    </row>
    <row r="48" spans="2:22" s="208" customFormat="1" ht="12" customHeight="1" x14ac:dyDescent="0.2">
      <c r="B48" s="216"/>
      <c r="C48" s="217"/>
      <c r="D48" s="225"/>
      <c r="E48" s="219"/>
      <c r="F48" s="219"/>
      <c r="G48" s="219"/>
      <c r="H48" s="219"/>
      <c r="I48" s="219"/>
      <c r="J48" s="220"/>
      <c r="K48" s="221"/>
      <c r="L48" s="224"/>
      <c r="M48" s="220"/>
      <c r="N48" s="220"/>
      <c r="O48" s="220"/>
      <c r="P48" s="220"/>
      <c r="Q48" s="218"/>
      <c r="R48" s="220"/>
      <c r="S48" s="222"/>
      <c r="T48" s="222"/>
      <c r="U48" s="223"/>
      <c r="V48" s="220"/>
    </row>
    <row r="49" spans="2:22" s="208" customFormat="1" ht="12" x14ac:dyDescent="0.2">
      <c r="B49" s="216"/>
      <c r="C49" s="217"/>
      <c r="D49" s="225"/>
      <c r="E49" s="219"/>
      <c r="F49" s="219"/>
      <c r="G49" s="219"/>
      <c r="H49" s="219"/>
      <c r="I49" s="219"/>
      <c r="J49" s="220"/>
      <c r="K49" s="221"/>
      <c r="L49" s="224"/>
      <c r="M49" s="220"/>
      <c r="N49" s="220"/>
      <c r="O49" s="220"/>
      <c r="P49" s="220"/>
      <c r="Q49" s="218"/>
      <c r="R49" s="220"/>
      <c r="S49" s="222"/>
      <c r="T49" s="222"/>
      <c r="U49" s="223"/>
      <c r="V49" s="220"/>
    </row>
    <row r="50" spans="2:22" s="208" customFormat="1" ht="12" x14ac:dyDescent="0.2">
      <c r="B50" s="216"/>
      <c r="C50" s="217"/>
      <c r="D50" s="219"/>
      <c r="E50" s="219"/>
      <c r="F50" s="219"/>
      <c r="G50" s="219"/>
      <c r="H50" s="219"/>
      <c r="I50" s="218"/>
      <c r="J50" s="220"/>
      <c r="K50" s="221"/>
      <c r="L50" s="224"/>
      <c r="M50" s="220"/>
      <c r="N50" s="220"/>
      <c r="O50" s="220"/>
      <c r="P50" s="220"/>
      <c r="Q50" s="218"/>
      <c r="R50" s="220"/>
      <c r="S50" s="222"/>
      <c r="T50" s="222"/>
      <c r="U50" s="223"/>
      <c r="V50" s="220"/>
    </row>
    <row r="51" spans="2:22" s="208" customFormat="1" ht="12" x14ac:dyDescent="0.2">
      <c r="B51" s="216"/>
      <c r="C51" s="217"/>
      <c r="D51" s="219"/>
      <c r="E51" s="219"/>
      <c r="F51" s="219"/>
      <c r="G51" s="219"/>
      <c r="H51" s="219"/>
      <c r="I51" s="218"/>
      <c r="J51" s="220"/>
      <c r="K51" s="221"/>
      <c r="L51" s="224"/>
      <c r="M51" s="220"/>
      <c r="N51" s="220"/>
      <c r="O51" s="220"/>
      <c r="P51" s="220"/>
      <c r="Q51" s="218"/>
      <c r="R51" s="220"/>
      <c r="S51" s="222"/>
      <c r="T51" s="222"/>
      <c r="U51" s="223"/>
      <c r="V51" s="220"/>
    </row>
    <row r="52" spans="2:22" s="208" customFormat="1" ht="12" x14ac:dyDescent="0.2">
      <c r="B52" s="216"/>
      <c r="C52" s="217"/>
      <c r="D52" s="225"/>
      <c r="E52" s="219"/>
      <c r="F52" s="219"/>
      <c r="G52" s="219"/>
      <c r="H52" s="219"/>
      <c r="I52" s="219"/>
      <c r="J52" s="220"/>
      <c r="K52" s="221"/>
      <c r="L52" s="224"/>
      <c r="M52" s="220"/>
      <c r="N52" s="220"/>
      <c r="O52" s="220"/>
      <c r="P52" s="220"/>
      <c r="Q52" s="218"/>
      <c r="R52" s="220"/>
      <c r="S52" s="222"/>
      <c r="T52" s="222"/>
      <c r="U52" s="223"/>
      <c r="V52" s="220"/>
    </row>
    <row r="53" spans="2:22" s="208" customFormat="1" ht="12" x14ac:dyDescent="0.2">
      <c r="B53" s="227"/>
      <c r="C53" s="228"/>
      <c r="D53" s="229"/>
      <c r="E53" s="229"/>
      <c r="F53" s="219"/>
      <c r="G53" s="219"/>
      <c r="H53" s="219"/>
      <c r="I53" s="229"/>
      <c r="J53" s="230"/>
      <c r="K53" s="229"/>
      <c r="L53" s="229"/>
      <c r="M53" s="229"/>
      <c r="N53" s="229"/>
      <c r="O53" s="229"/>
      <c r="P53" s="229"/>
      <c r="Q53" s="229"/>
      <c r="R53" s="220"/>
      <c r="S53" s="229"/>
      <c r="T53" s="222"/>
      <c r="U53" s="231"/>
      <c r="V53" s="220"/>
    </row>
    <row r="54" spans="2:22" x14ac:dyDescent="0.2">
      <c r="B54" s="232"/>
      <c r="C54" s="232"/>
      <c r="D54" s="233">
        <f>SUBTOTAL(109,D14:D53)</f>
        <v>0</v>
      </c>
      <c r="E54" s="233">
        <f>SUBTOTAL(109,E14:E53)</f>
        <v>0</v>
      </c>
      <c r="F54" s="233">
        <f>SUM(tabAnexo0231217203211[[#This Row],[Federales]:[Estatales/ Municipales
(según corresponda)]])</f>
        <v>0</v>
      </c>
      <c r="G54" s="233"/>
      <c r="H54" s="233"/>
      <c r="I54" s="234"/>
      <c r="J54" s="235"/>
      <c r="K54" s="234"/>
      <c r="L54" s="234"/>
      <c r="M54" s="234"/>
      <c r="N54" s="234"/>
      <c r="O54" s="234"/>
      <c r="P54" s="234"/>
      <c r="Q54" s="234"/>
      <c r="R54" s="234"/>
      <c r="S54" s="233">
        <f>SUBTOTAL(109,S14:S53)</f>
        <v>0</v>
      </c>
      <c r="T54" s="234"/>
      <c r="U54" s="236"/>
      <c r="V54" s="234"/>
    </row>
    <row r="55" spans="2:22" ht="14.25" customHeight="1" x14ac:dyDescent="0.2"/>
    <row r="56" spans="2:22" hidden="1" x14ac:dyDescent="0.2"/>
    <row r="57" spans="2:22" hidden="1" x14ac:dyDescent="0.2"/>
    <row r="58" spans="2:22" hidden="1" x14ac:dyDescent="0.2"/>
    <row r="59" spans="2:22" ht="43.5" hidden="1" customHeight="1" x14ac:dyDescent="0.2"/>
    <row r="60" spans="2:22" ht="4.5" customHeight="1" x14ac:dyDescent="0.2"/>
    <row r="61" spans="2:22" ht="3.75" customHeight="1" x14ac:dyDescent="0.2"/>
  </sheetData>
  <mergeCells count="14">
    <mergeCell ref="B9:U9"/>
    <mergeCell ref="B10:U10"/>
    <mergeCell ref="B11:J11"/>
    <mergeCell ref="B12:C12"/>
    <mergeCell ref="D12:I12"/>
    <mergeCell ref="K12:O12"/>
    <mergeCell ref="P12:Q12"/>
    <mergeCell ref="S12:U12"/>
    <mergeCell ref="B8:U8"/>
    <mergeCell ref="C3:E3"/>
    <mergeCell ref="C4:E4"/>
    <mergeCell ref="C5:E5"/>
    <mergeCell ref="C6:E6"/>
    <mergeCell ref="C7:E7"/>
  </mergeCells>
  <conditionalFormatting sqref="B14:B20 B25:B26">
    <cfRule type="duplicateValues" dxfId="125" priority="15"/>
  </conditionalFormatting>
  <conditionalFormatting sqref="B14:B20">
    <cfRule type="duplicateValues" dxfId="124" priority="16"/>
  </conditionalFormatting>
  <conditionalFormatting sqref="B21:B24">
    <cfRule type="duplicateValues" dxfId="123" priority="13"/>
    <cfRule type="duplicateValues" dxfId="122" priority="14"/>
  </conditionalFormatting>
  <conditionalFormatting sqref="B27:B53">
    <cfRule type="duplicateValues" dxfId="121" priority="47"/>
  </conditionalFormatting>
  <conditionalFormatting sqref="B52:B53">
    <cfRule type="duplicateValues" dxfId="120" priority="48"/>
  </conditionalFormatting>
  <conditionalFormatting sqref="C14:C15 C20">
    <cfRule type="duplicateValues" dxfId="119" priority="43"/>
  </conditionalFormatting>
  <conditionalFormatting sqref="C16">
    <cfRule type="duplicateValues" dxfId="118" priority="29"/>
    <cfRule type="duplicateValues" dxfId="117" priority="28"/>
    <cfRule type="duplicateValues" dxfId="116" priority="27"/>
  </conditionalFormatting>
  <conditionalFormatting sqref="C17:C18">
    <cfRule type="duplicateValues" dxfId="115" priority="35"/>
    <cfRule type="duplicateValues" dxfId="114" priority="34"/>
    <cfRule type="duplicateValues" dxfId="113" priority="36"/>
  </conditionalFormatting>
  <conditionalFormatting sqref="C19">
    <cfRule type="duplicateValues" dxfId="112" priority="31"/>
    <cfRule type="duplicateValues" dxfId="111" priority="30"/>
  </conditionalFormatting>
  <conditionalFormatting sqref="C21:C23">
    <cfRule type="duplicateValues" dxfId="110" priority="40"/>
    <cfRule type="duplicateValues" dxfId="109" priority="39"/>
  </conditionalFormatting>
  <conditionalFormatting sqref="C24">
    <cfRule type="duplicateValues" dxfId="108" priority="26"/>
    <cfRule type="duplicateValues" dxfId="107" priority="25"/>
  </conditionalFormatting>
  <conditionalFormatting sqref="C25">
    <cfRule type="duplicateValues" dxfId="106" priority="41"/>
    <cfRule type="duplicateValues" dxfId="105" priority="42"/>
  </conditionalFormatting>
  <conditionalFormatting sqref="C26">
    <cfRule type="duplicateValues" dxfId="104" priority="32"/>
    <cfRule type="duplicateValues" dxfId="103" priority="33"/>
  </conditionalFormatting>
  <conditionalFormatting sqref="C31:C33">
    <cfRule type="duplicateValues" dxfId="102" priority="37"/>
    <cfRule type="duplicateValues" dxfId="101" priority="38"/>
  </conditionalFormatting>
  <conditionalFormatting sqref="C34">
    <cfRule type="duplicateValues" dxfId="100" priority="22"/>
    <cfRule type="duplicateValues" dxfId="99" priority="21"/>
  </conditionalFormatting>
  <conditionalFormatting sqref="C35">
    <cfRule type="duplicateValues" dxfId="98" priority="45"/>
  </conditionalFormatting>
  <conditionalFormatting sqref="C36:C38 C27:C30 C48:C51">
    <cfRule type="duplicateValues" dxfId="97" priority="44"/>
  </conditionalFormatting>
  <conditionalFormatting sqref="C36:C38 C27:C30 C48:C53">
    <cfRule type="duplicateValues" dxfId="96" priority="46"/>
  </conditionalFormatting>
  <conditionalFormatting sqref="C39:C43">
    <cfRule type="duplicateValues" dxfId="95" priority="24"/>
    <cfRule type="duplicateValues" dxfId="94" priority="23"/>
  </conditionalFormatting>
  <conditionalFormatting sqref="C44">
    <cfRule type="duplicateValues" dxfId="93" priority="18"/>
    <cfRule type="duplicateValues" dxfId="92" priority="17"/>
  </conditionalFormatting>
  <conditionalFormatting sqref="C45:C47">
    <cfRule type="duplicateValues" dxfId="91" priority="19"/>
    <cfRule type="duplicateValues" dxfId="90" priority="20"/>
  </conditionalFormatting>
  <conditionalFormatting sqref="C3:D3">
    <cfRule type="duplicateValues" dxfId="89" priority="12"/>
  </conditionalFormatting>
  <conditionalFormatting sqref="C4:D4">
    <cfRule type="duplicateValues" dxfId="88" priority="9"/>
  </conditionalFormatting>
  <conditionalFormatting sqref="C5:D5">
    <cfRule type="duplicateValues" dxfId="87" priority="6"/>
  </conditionalFormatting>
  <conditionalFormatting sqref="C6:D6">
    <cfRule type="duplicateValues" dxfId="86" priority="3"/>
  </conditionalFormatting>
  <conditionalFormatting sqref="D3">
    <cfRule type="duplicateValues" dxfId="85" priority="11"/>
    <cfRule type="duplicateValues" dxfId="84" priority="10"/>
  </conditionalFormatting>
  <conditionalFormatting sqref="D4">
    <cfRule type="duplicateValues" dxfId="83" priority="8"/>
    <cfRule type="duplicateValues" dxfId="82" priority="7"/>
  </conditionalFormatting>
  <conditionalFormatting sqref="D5">
    <cfRule type="duplicateValues" dxfId="81" priority="4"/>
    <cfRule type="duplicateValues" dxfId="80" priority="5"/>
  </conditionalFormatting>
  <conditionalFormatting sqref="D6">
    <cfRule type="duplicateValues" dxfId="79" priority="2"/>
    <cfRule type="duplicateValues" dxfId="78" priority="1"/>
  </conditionalFormatting>
  <dataValidations count="3">
    <dataValidation type="list" allowBlank="1" showInputMessage="1" showErrorMessage="1" sqref="R14:R53" xr:uid="{00000000-0002-0000-1A00-000000000000}">
      <formula1>$W$9:$W$19</formula1>
    </dataValidation>
    <dataValidation type="list" allowBlank="1" showInputMessage="1" showErrorMessage="1" sqref="V14:V53" xr:uid="{00000000-0002-0000-1A00-000001000000}">
      <formula1>"Terminada y operando, Terminada sin operar, En Proceso, Suspendida, Abandonada,"</formula1>
    </dataValidation>
    <dataValidation type="list" allowBlank="1" showInputMessage="1" showErrorMessage="1" sqref="J14:J54" xr:uid="{00000000-0002-0000-1A00-000002000000}">
      <formula1>"Licitación Pública, Invitación a cuando menos 5 personas, Invitación a cuando menos 3 personas, Adjudicación Directa"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6" orientation="landscape" r:id="rId1"/>
  <headerFooter>
    <oddHeader xml:space="preserve">&amp;L&amp;P
</oddHeader>
  </headerFooter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3:T61"/>
  <sheetViews>
    <sheetView view="pageBreakPreview" topLeftCell="B1" zoomScale="60" zoomScaleNormal="20" zoomScalePageLayoutView="30" workbookViewId="0">
      <selection activeCell="J19" sqref="J19"/>
    </sheetView>
  </sheetViews>
  <sheetFormatPr baseColWidth="10" defaultRowHeight="14.25" outlineLevelCol="2" x14ac:dyDescent="0.2"/>
  <cols>
    <col min="1" max="1" width="5.7109375" style="206" hidden="1" customWidth="1"/>
    <col min="2" max="2" width="25.42578125" style="206" customWidth="1"/>
    <col min="3" max="3" width="28.5703125" style="206" customWidth="1"/>
    <col min="4" max="4" width="15.42578125" style="206" customWidth="1"/>
    <col min="5" max="5" width="17.7109375" style="206" customWidth="1" outlineLevel="1"/>
    <col min="6" max="7" width="14.140625" style="206" customWidth="1" outlineLevel="1"/>
    <col min="8" max="8" width="16.7109375" style="206" customWidth="1" outlineLevel="1"/>
    <col min="9" max="9" width="15.7109375" style="206" customWidth="1" outlineLevel="1"/>
    <col min="10" max="10" width="26.42578125" style="206" customWidth="1" outlineLevel="1"/>
    <col min="11" max="11" width="16" style="206" customWidth="1" outlineLevel="1"/>
    <col min="12" max="12" width="14.7109375" style="206" customWidth="1" outlineLevel="1"/>
    <col min="13" max="13" width="15.42578125" style="206" customWidth="1" outlineLevel="1"/>
    <col min="14" max="14" width="20.28515625" style="206" customWidth="1" outlineLevel="1"/>
    <col min="15" max="15" width="15.5703125" style="206" customWidth="1" outlineLevel="2"/>
    <col min="16" max="16" width="16.5703125" style="206" customWidth="1" outlineLevel="2"/>
    <col min="17" max="17" width="13.85546875" style="206" customWidth="1" outlineLevel="2"/>
    <col min="18" max="18" width="13" style="206" customWidth="1" outlineLevel="2"/>
    <col min="19" max="19" width="20.85546875" style="206" customWidth="1"/>
    <col min="20" max="20" width="14.85546875" style="206" customWidth="1"/>
    <col min="21" max="16384" width="11.42578125" style="206"/>
  </cols>
  <sheetData>
    <row r="3" spans="2:20" ht="19.5" customHeight="1" x14ac:dyDescent="0.25">
      <c r="B3" s="204" t="s">
        <v>475</v>
      </c>
      <c r="C3" s="261"/>
      <c r="D3" s="261"/>
      <c r="E3" s="261"/>
      <c r="F3" s="205"/>
      <c r="G3" s="205"/>
      <c r="H3" s="205"/>
    </row>
    <row r="4" spans="2:20" ht="15" x14ac:dyDescent="0.25">
      <c r="B4" s="207" t="s">
        <v>12</v>
      </c>
      <c r="C4" s="261"/>
      <c r="D4" s="261"/>
      <c r="E4" s="261"/>
      <c r="S4" s="208"/>
    </row>
    <row r="5" spans="2:20" ht="15" x14ac:dyDescent="0.25">
      <c r="B5" s="204" t="s">
        <v>13</v>
      </c>
      <c r="C5" s="261"/>
      <c r="D5" s="261"/>
      <c r="E5" s="261"/>
    </row>
    <row r="6" spans="2:20" ht="15" x14ac:dyDescent="0.25">
      <c r="B6" s="204" t="s">
        <v>158</v>
      </c>
      <c r="C6" s="261"/>
      <c r="D6" s="261"/>
      <c r="E6" s="261"/>
    </row>
    <row r="7" spans="2:20" ht="15" x14ac:dyDescent="0.25">
      <c r="B7" s="204" t="s">
        <v>148</v>
      </c>
      <c r="C7" s="368"/>
      <c r="D7" s="368"/>
      <c r="E7" s="368"/>
    </row>
    <row r="8" spans="2:20" ht="18" x14ac:dyDescent="0.25">
      <c r="B8" s="374" t="s">
        <v>506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</row>
    <row r="9" spans="2:20" ht="15" x14ac:dyDescent="0.25">
      <c r="B9" s="369" t="s">
        <v>473</v>
      </c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</row>
    <row r="10" spans="2:20" ht="18" x14ac:dyDescent="0.25">
      <c r="B10" s="374" t="s">
        <v>507</v>
      </c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</row>
    <row r="11" spans="2:20" ht="15" x14ac:dyDescent="0.25">
      <c r="B11" s="369"/>
      <c r="C11" s="369"/>
      <c r="D11" s="369"/>
      <c r="E11" s="369"/>
      <c r="F11" s="369"/>
      <c r="G11" s="369"/>
      <c r="H11" s="369"/>
      <c r="I11" s="369"/>
      <c r="J11" s="369"/>
    </row>
    <row r="12" spans="2:20" ht="33.75" customHeight="1" x14ac:dyDescent="0.2">
      <c r="B12" s="370" t="s">
        <v>479</v>
      </c>
      <c r="C12" s="370"/>
      <c r="D12" s="371" t="s">
        <v>480</v>
      </c>
      <c r="E12" s="371"/>
      <c r="F12" s="371"/>
      <c r="G12" s="371"/>
      <c r="H12" s="371"/>
      <c r="I12" s="371"/>
      <c r="J12" s="209" t="s">
        <v>508</v>
      </c>
      <c r="K12" s="371" t="s">
        <v>509</v>
      </c>
      <c r="L12" s="371"/>
      <c r="M12" s="371"/>
      <c r="N12" s="210" t="s">
        <v>510</v>
      </c>
      <c r="O12" s="371" t="s">
        <v>511</v>
      </c>
      <c r="P12" s="371"/>
      <c r="Q12" s="371" t="s">
        <v>485</v>
      </c>
      <c r="R12" s="371"/>
      <c r="S12" s="371"/>
      <c r="T12" s="211"/>
    </row>
    <row r="13" spans="2:20" ht="63" customHeight="1" x14ac:dyDescent="0.2">
      <c r="B13" s="212" t="s">
        <v>512</v>
      </c>
      <c r="C13" s="212" t="s">
        <v>513</v>
      </c>
      <c r="D13" s="212" t="s">
        <v>488</v>
      </c>
      <c r="E13" s="213" t="s">
        <v>489</v>
      </c>
      <c r="F13" s="212" t="s">
        <v>514</v>
      </c>
      <c r="G13" s="212" t="s">
        <v>491</v>
      </c>
      <c r="H13" s="213" t="s">
        <v>492</v>
      </c>
      <c r="I13" s="212" t="s">
        <v>493</v>
      </c>
      <c r="J13" s="212" t="s">
        <v>494</v>
      </c>
      <c r="K13" s="212" t="s">
        <v>495</v>
      </c>
      <c r="L13" s="212" t="s">
        <v>515</v>
      </c>
      <c r="M13" s="212" t="s">
        <v>516</v>
      </c>
      <c r="N13" s="212" t="s">
        <v>517</v>
      </c>
      <c r="O13" s="212" t="s">
        <v>500</v>
      </c>
      <c r="P13" s="212" t="s">
        <v>501</v>
      </c>
      <c r="Q13" s="215" t="s">
        <v>518</v>
      </c>
      <c r="R13" s="215" t="s">
        <v>503</v>
      </c>
      <c r="S13" s="215" t="s">
        <v>504</v>
      </c>
      <c r="T13" s="215" t="s">
        <v>505</v>
      </c>
    </row>
    <row r="14" spans="2:20" s="208" customFormat="1" ht="12" x14ac:dyDescent="0.2">
      <c r="B14" s="216"/>
      <c r="C14" s="217"/>
      <c r="D14" s="218"/>
      <c r="E14" s="219"/>
      <c r="F14" s="219"/>
      <c r="G14" s="219"/>
      <c r="H14" s="219"/>
      <c r="I14" s="219"/>
      <c r="J14" s="220"/>
      <c r="K14" s="220"/>
      <c r="L14" s="218"/>
      <c r="M14" s="220"/>
      <c r="N14" s="220"/>
      <c r="O14" s="220"/>
      <c r="P14" s="218"/>
      <c r="Q14" s="222"/>
      <c r="R14" s="222"/>
      <c r="S14" s="219"/>
      <c r="T14" s="220"/>
    </row>
    <row r="15" spans="2:20" s="208" customFormat="1" ht="12" x14ac:dyDescent="0.2">
      <c r="B15" s="216"/>
      <c r="C15" s="217"/>
      <c r="D15" s="218"/>
      <c r="E15" s="219"/>
      <c r="F15" s="219"/>
      <c r="G15" s="219"/>
      <c r="H15" s="219"/>
      <c r="I15" s="219"/>
      <c r="J15" s="220"/>
      <c r="K15" s="221"/>
      <c r="L15" s="218"/>
      <c r="M15" s="220"/>
      <c r="N15" s="220"/>
      <c r="O15" s="220"/>
      <c r="P15" s="218"/>
      <c r="Q15" s="222"/>
      <c r="R15" s="222"/>
      <c r="S15" s="223"/>
      <c r="T15" s="220"/>
    </row>
    <row r="16" spans="2:20" s="208" customFormat="1" ht="12" x14ac:dyDescent="0.2">
      <c r="B16" s="216"/>
      <c r="C16" s="217"/>
      <c r="D16" s="218"/>
      <c r="E16" s="219"/>
      <c r="F16" s="219"/>
      <c r="G16" s="219"/>
      <c r="H16" s="219"/>
      <c r="I16" s="219"/>
      <c r="J16" s="220"/>
      <c r="K16" s="221"/>
      <c r="L16" s="218"/>
      <c r="M16" s="220"/>
      <c r="N16" s="220"/>
      <c r="O16" s="220"/>
      <c r="P16" s="218"/>
      <c r="Q16" s="222"/>
      <c r="R16" s="222"/>
      <c r="S16" s="223"/>
      <c r="T16" s="220"/>
    </row>
    <row r="17" spans="2:20" s="208" customFormat="1" ht="12" x14ac:dyDescent="0.2">
      <c r="B17" s="216"/>
      <c r="C17" s="217"/>
      <c r="D17" s="218"/>
      <c r="E17" s="219"/>
      <c r="F17" s="219"/>
      <c r="G17" s="219"/>
      <c r="H17" s="219"/>
      <c r="I17" s="219"/>
      <c r="J17" s="220"/>
      <c r="K17" s="221"/>
      <c r="L17" s="224"/>
      <c r="M17" s="220"/>
      <c r="N17" s="220"/>
      <c r="O17" s="220"/>
      <c r="P17" s="218"/>
      <c r="Q17" s="222"/>
      <c r="R17" s="222"/>
      <c r="S17" s="223"/>
      <c r="T17" s="220"/>
    </row>
    <row r="18" spans="2:20" s="208" customFormat="1" ht="12" x14ac:dyDescent="0.2">
      <c r="B18" s="216"/>
      <c r="C18" s="217"/>
      <c r="D18" s="225"/>
      <c r="E18" s="219"/>
      <c r="F18" s="219"/>
      <c r="G18" s="219"/>
      <c r="H18" s="219"/>
      <c r="I18" s="219"/>
      <c r="J18" s="220"/>
      <c r="K18" s="221"/>
      <c r="L18" s="224"/>
      <c r="M18" s="220"/>
      <c r="N18" s="220"/>
      <c r="O18" s="220"/>
      <c r="P18" s="218"/>
      <c r="Q18" s="222"/>
      <c r="R18" s="222"/>
      <c r="S18" s="223"/>
      <c r="T18" s="220"/>
    </row>
    <row r="19" spans="2:20" s="208" customFormat="1" ht="12" x14ac:dyDescent="0.2">
      <c r="B19" s="216"/>
      <c r="C19" s="217"/>
      <c r="D19" s="225"/>
      <c r="E19" s="219"/>
      <c r="F19" s="219"/>
      <c r="G19" s="219"/>
      <c r="H19" s="219"/>
      <c r="I19" s="219"/>
      <c r="J19" s="220"/>
      <c r="K19" s="221"/>
      <c r="L19" s="224"/>
      <c r="M19" s="220"/>
      <c r="N19" s="220"/>
      <c r="O19" s="220"/>
      <c r="P19" s="218"/>
      <c r="Q19" s="222"/>
      <c r="R19" s="222"/>
      <c r="S19" s="223"/>
      <c r="T19" s="220"/>
    </row>
    <row r="20" spans="2:20" s="208" customFormat="1" ht="12" x14ac:dyDescent="0.2">
      <c r="B20" s="216"/>
      <c r="C20" s="217"/>
      <c r="D20" s="225"/>
      <c r="E20" s="219"/>
      <c r="F20" s="219"/>
      <c r="G20" s="219"/>
      <c r="H20" s="219"/>
      <c r="I20" s="219"/>
      <c r="J20" s="220"/>
      <c r="K20" s="221"/>
      <c r="L20" s="224"/>
      <c r="M20" s="220"/>
      <c r="N20" s="220"/>
      <c r="O20" s="220"/>
      <c r="P20" s="218"/>
      <c r="Q20" s="222"/>
      <c r="R20" s="222"/>
      <c r="S20" s="223"/>
      <c r="T20" s="220"/>
    </row>
    <row r="21" spans="2:20" s="208" customFormat="1" ht="12" x14ac:dyDescent="0.2">
      <c r="B21" s="216"/>
      <c r="C21" s="217"/>
      <c r="D21" s="225"/>
      <c r="E21" s="219"/>
      <c r="F21" s="219"/>
      <c r="G21" s="219"/>
      <c r="H21" s="219"/>
      <c r="I21" s="219"/>
      <c r="J21" s="220"/>
      <c r="K21" s="221"/>
      <c r="L21" s="224"/>
      <c r="M21" s="220"/>
      <c r="N21" s="220"/>
      <c r="O21" s="220"/>
      <c r="P21" s="218"/>
      <c r="Q21" s="222"/>
      <c r="R21" s="222"/>
      <c r="S21" s="223"/>
      <c r="T21" s="220"/>
    </row>
    <row r="22" spans="2:20" s="208" customFormat="1" ht="12" x14ac:dyDescent="0.2">
      <c r="B22" s="216"/>
      <c r="C22" s="217"/>
      <c r="D22" s="225"/>
      <c r="E22" s="219"/>
      <c r="F22" s="219"/>
      <c r="G22" s="219"/>
      <c r="H22" s="219"/>
      <c r="I22" s="219"/>
      <c r="J22" s="220"/>
      <c r="K22" s="221"/>
      <c r="L22" s="224"/>
      <c r="M22" s="220"/>
      <c r="N22" s="220"/>
      <c r="O22" s="220"/>
      <c r="P22" s="218"/>
      <c r="Q22" s="222"/>
      <c r="R22" s="222"/>
      <c r="S22" s="223"/>
      <c r="T22" s="220"/>
    </row>
    <row r="23" spans="2:20" s="208" customFormat="1" ht="12" x14ac:dyDescent="0.2">
      <c r="B23" s="216"/>
      <c r="C23" s="217"/>
      <c r="D23" s="225"/>
      <c r="E23" s="219"/>
      <c r="F23" s="219"/>
      <c r="G23" s="219"/>
      <c r="H23" s="219"/>
      <c r="I23" s="219"/>
      <c r="J23" s="220"/>
      <c r="K23" s="221"/>
      <c r="L23" s="224"/>
      <c r="M23" s="220"/>
      <c r="N23" s="220"/>
      <c r="O23" s="220"/>
      <c r="P23" s="218"/>
      <c r="Q23" s="222"/>
      <c r="R23" s="222"/>
      <c r="S23" s="223"/>
      <c r="T23" s="220"/>
    </row>
    <row r="24" spans="2:20" s="208" customFormat="1" ht="12" x14ac:dyDescent="0.2">
      <c r="B24" s="216"/>
      <c r="C24" s="217"/>
      <c r="D24" s="218"/>
      <c r="E24" s="219"/>
      <c r="F24" s="219"/>
      <c r="G24" s="219"/>
      <c r="H24" s="219"/>
      <c r="I24" s="219"/>
      <c r="J24" s="220"/>
      <c r="K24" s="221"/>
      <c r="L24" s="224"/>
      <c r="M24" s="220"/>
      <c r="N24" s="220"/>
      <c r="O24" s="220"/>
      <c r="P24" s="218"/>
      <c r="Q24" s="222"/>
      <c r="R24" s="222"/>
      <c r="S24" s="223"/>
      <c r="T24" s="220"/>
    </row>
    <row r="25" spans="2:20" s="208" customFormat="1" ht="12" x14ac:dyDescent="0.2">
      <c r="B25" s="216"/>
      <c r="C25" s="217"/>
      <c r="D25" s="224"/>
      <c r="E25" s="219"/>
      <c r="F25" s="219"/>
      <c r="G25" s="219"/>
      <c r="H25" s="219"/>
      <c r="I25" s="219"/>
      <c r="J25" s="220"/>
      <c r="K25" s="221"/>
      <c r="L25" s="224"/>
      <c r="M25" s="220"/>
      <c r="N25" s="220"/>
      <c r="O25" s="220"/>
      <c r="P25" s="218"/>
      <c r="Q25" s="222"/>
      <c r="R25" s="222"/>
      <c r="S25" s="223"/>
      <c r="T25" s="220"/>
    </row>
    <row r="26" spans="2:20" s="208" customFormat="1" ht="12" x14ac:dyDescent="0.2">
      <c r="B26" s="216"/>
      <c r="C26" s="217"/>
      <c r="D26" s="218"/>
      <c r="E26" s="219"/>
      <c r="F26" s="219"/>
      <c r="G26" s="219"/>
      <c r="H26" s="219"/>
      <c r="I26" s="219"/>
      <c r="J26" s="220"/>
      <c r="K26" s="221"/>
      <c r="L26" s="224"/>
      <c r="M26" s="220"/>
      <c r="N26" s="220"/>
      <c r="O26" s="220"/>
      <c r="P26" s="218"/>
      <c r="Q26" s="222"/>
      <c r="R26" s="222"/>
      <c r="S26" s="223"/>
      <c r="T26" s="220"/>
    </row>
    <row r="27" spans="2:20" s="208" customFormat="1" ht="12" x14ac:dyDescent="0.2">
      <c r="B27" s="216"/>
      <c r="C27" s="217"/>
      <c r="D27" s="226"/>
      <c r="E27" s="219"/>
      <c r="F27" s="219"/>
      <c r="G27" s="219"/>
      <c r="H27" s="219"/>
      <c r="I27" s="219"/>
      <c r="J27" s="220"/>
      <c r="K27" s="221"/>
      <c r="L27" s="224"/>
      <c r="M27" s="220"/>
      <c r="N27" s="220"/>
      <c r="O27" s="220"/>
      <c r="P27" s="218"/>
      <c r="Q27" s="222"/>
      <c r="R27" s="222"/>
      <c r="S27" s="223"/>
      <c r="T27" s="220"/>
    </row>
    <row r="28" spans="2:20" s="208" customFormat="1" ht="12" x14ac:dyDescent="0.2">
      <c r="B28" s="216"/>
      <c r="C28" s="217"/>
      <c r="D28" s="218"/>
      <c r="E28" s="219"/>
      <c r="F28" s="219"/>
      <c r="G28" s="219"/>
      <c r="H28" s="219"/>
      <c r="I28" s="219"/>
      <c r="J28" s="220"/>
      <c r="K28" s="221"/>
      <c r="L28" s="224"/>
      <c r="M28" s="220"/>
      <c r="N28" s="220"/>
      <c r="O28" s="220"/>
      <c r="P28" s="218"/>
      <c r="Q28" s="222"/>
      <c r="R28" s="222"/>
      <c r="S28" s="223"/>
      <c r="T28" s="220"/>
    </row>
    <row r="29" spans="2:20" s="208" customFormat="1" ht="12" x14ac:dyDescent="0.2">
      <c r="B29" s="216"/>
      <c r="C29" s="217"/>
      <c r="D29" s="225"/>
      <c r="E29" s="219"/>
      <c r="F29" s="219"/>
      <c r="G29" s="219"/>
      <c r="H29" s="219"/>
      <c r="I29" s="219"/>
      <c r="J29" s="220"/>
      <c r="K29" s="221"/>
      <c r="L29" s="224"/>
      <c r="M29" s="220"/>
      <c r="N29" s="220"/>
      <c r="O29" s="220"/>
      <c r="P29" s="218"/>
      <c r="Q29" s="222"/>
      <c r="R29" s="222"/>
      <c r="S29" s="223"/>
      <c r="T29" s="220"/>
    </row>
    <row r="30" spans="2:20" s="208" customFormat="1" ht="12" x14ac:dyDescent="0.2">
      <c r="B30" s="216"/>
      <c r="C30" s="217"/>
      <c r="D30" s="225"/>
      <c r="E30" s="219"/>
      <c r="F30" s="219"/>
      <c r="G30" s="219"/>
      <c r="H30" s="219"/>
      <c r="I30" s="219"/>
      <c r="J30" s="220"/>
      <c r="K30" s="221"/>
      <c r="L30" s="224"/>
      <c r="M30" s="220"/>
      <c r="N30" s="220"/>
      <c r="O30" s="220"/>
      <c r="P30" s="218"/>
      <c r="Q30" s="222"/>
      <c r="R30" s="222"/>
      <c r="S30" s="223"/>
      <c r="T30" s="220"/>
    </row>
    <row r="31" spans="2:20" s="208" customFormat="1" ht="12" x14ac:dyDescent="0.2">
      <c r="B31" s="216"/>
      <c r="C31" s="217"/>
      <c r="D31" s="225"/>
      <c r="E31" s="219"/>
      <c r="F31" s="219"/>
      <c r="G31" s="219"/>
      <c r="H31" s="219"/>
      <c r="I31" s="219"/>
      <c r="J31" s="220"/>
      <c r="K31" s="221"/>
      <c r="L31" s="224"/>
      <c r="M31" s="220"/>
      <c r="N31" s="220"/>
      <c r="O31" s="220"/>
      <c r="P31" s="218"/>
      <c r="Q31" s="222"/>
      <c r="R31" s="222"/>
      <c r="S31" s="223"/>
      <c r="T31" s="220"/>
    </row>
    <row r="32" spans="2:20" s="208" customFormat="1" ht="12" x14ac:dyDescent="0.2">
      <c r="B32" s="216"/>
      <c r="C32" s="217"/>
      <c r="D32" s="225"/>
      <c r="E32" s="219"/>
      <c r="F32" s="219"/>
      <c r="G32" s="219"/>
      <c r="H32" s="219"/>
      <c r="I32" s="219"/>
      <c r="J32" s="220"/>
      <c r="K32" s="221"/>
      <c r="L32" s="224"/>
      <c r="M32" s="220"/>
      <c r="N32" s="220"/>
      <c r="O32" s="220"/>
      <c r="P32" s="218"/>
      <c r="Q32" s="222"/>
      <c r="R32" s="222"/>
      <c r="S32" s="223"/>
      <c r="T32" s="220"/>
    </row>
    <row r="33" spans="2:20" s="208" customFormat="1" ht="12" x14ac:dyDescent="0.2">
      <c r="B33" s="216"/>
      <c r="C33" s="217"/>
      <c r="D33" s="225"/>
      <c r="E33" s="219"/>
      <c r="F33" s="219"/>
      <c r="G33" s="219"/>
      <c r="H33" s="219"/>
      <c r="I33" s="219"/>
      <c r="J33" s="220"/>
      <c r="K33" s="221"/>
      <c r="L33" s="224"/>
      <c r="M33" s="220"/>
      <c r="N33" s="220"/>
      <c r="O33" s="220"/>
      <c r="P33" s="218"/>
      <c r="Q33" s="222"/>
      <c r="R33" s="222"/>
      <c r="S33" s="223"/>
      <c r="T33" s="220"/>
    </row>
    <row r="34" spans="2:20" s="208" customFormat="1" ht="12" x14ac:dyDescent="0.2">
      <c r="B34" s="216"/>
      <c r="C34" s="217"/>
      <c r="D34" s="225"/>
      <c r="E34" s="219"/>
      <c r="F34" s="219"/>
      <c r="G34" s="219"/>
      <c r="H34" s="219"/>
      <c r="I34" s="219"/>
      <c r="J34" s="220"/>
      <c r="K34" s="221"/>
      <c r="L34" s="224"/>
      <c r="M34" s="220"/>
      <c r="N34" s="220"/>
      <c r="O34" s="220"/>
      <c r="P34" s="218"/>
      <c r="Q34" s="222"/>
      <c r="R34" s="222"/>
      <c r="S34" s="223"/>
      <c r="T34" s="220"/>
    </row>
    <row r="35" spans="2:20" s="208" customFormat="1" ht="12" x14ac:dyDescent="0.2">
      <c r="B35" s="216"/>
      <c r="C35" s="217"/>
      <c r="D35" s="225"/>
      <c r="E35" s="219"/>
      <c r="F35" s="219"/>
      <c r="G35" s="219"/>
      <c r="H35" s="219"/>
      <c r="I35" s="219"/>
      <c r="J35" s="220"/>
      <c r="K35" s="221"/>
      <c r="L35" s="224"/>
      <c r="M35" s="220"/>
      <c r="N35" s="220"/>
      <c r="O35" s="220"/>
      <c r="P35" s="218"/>
      <c r="Q35" s="222"/>
      <c r="R35" s="222"/>
      <c r="S35" s="223"/>
      <c r="T35" s="220"/>
    </row>
    <row r="36" spans="2:20" s="208" customFormat="1" ht="12" x14ac:dyDescent="0.2">
      <c r="B36" s="216"/>
      <c r="C36" s="217"/>
      <c r="D36" s="225"/>
      <c r="E36" s="219"/>
      <c r="F36" s="219"/>
      <c r="G36" s="219"/>
      <c r="H36" s="219"/>
      <c r="I36" s="219"/>
      <c r="J36" s="220"/>
      <c r="K36" s="221"/>
      <c r="L36" s="224"/>
      <c r="M36" s="220"/>
      <c r="N36" s="220"/>
      <c r="O36" s="220"/>
      <c r="P36" s="218"/>
      <c r="Q36" s="222"/>
      <c r="R36" s="222"/>
      <c r="S36" s="223"/>
      <c r="T36" s="220"/>
    </row>
    <row r="37" spans="2:20" s="208" customFormat="1" ht="12" x14ac:dyDescent="0.2">
      <c r="B37" s="216"/>
      <c r="C37" s="217"/>
      <c r="D37" s="225"/>
      <c r="E37" s="219"/>
      <c r="F37" s="219"/>
      <c r="G37" s="219"/>
      <c r="H37" s="219"/>
      <c r="I37" s="219"/>
      <c r="J37" s="220"/>
      <c r="K37" s="221"/>
      <c r="L37" s="224"/>
      <c r="M37" s="220"/>
      <c r="N37" s="220"/>
      <c r="O37" s="220"/>
      <c r="P37" s="218"/>
      <c r="Q37" s="222"/>
      <c r="R37" s="222"/>
      <c r="S37" s="223"/>
      <c r="T37" s="220"/>
    </row>
    <row r="38" spans="2:20" s="208" customFormat="1" ht="12" x14ac:dyDescent="0.2">
      <c r="B38" s="216"/>
      <c r="C38" s="217"/>
      <c r="D38" s="225"/>
      <c r="E38" s="219"/>
      <c r="F38" s="219"/>
      <c r="G38" s="219"/>
      <c r="H38" s="219"/>
      <c r="I38" s="219"/>
      <c r="J38" s="220"/>
      <c r="K38" s="221"/>
      <c r="L38" s="224"/>
      <c r="M38" s="220"/>
      <c r="N38" s="220"/>
      <c r="O38" s="220"/>
      <c r="P38" s="218"/>
      <c r="Q38" s="222"/>
      <c r="R38" s="222"/>
      <c r="S38" s="223"/>
      <c r="T38" s="220"/>
    </row>
    <row r="39" spans="2:20" s="208" customFormat="1" ht="12" x14ac:dyDescent="0.2">
      <c r="B39" s="216"/>
      <c r="C39" s="217"/>
      <c r="D39" s="225"/>
      <c r="E39" s="219"/>
      <c r="F39" s="219"/>
      <c r="G39" s="219"/>
      <c r="H39" s="219"/>
      <c r="I39" s="219"/>
      <c r="J39" s="220"/>
      <c r="K39" s="221"/>
      <c r="L39" s="224"/>
      <c r="M39" s="220"/>
      <c r="N39" s="220"/>
      <c r="O39" s="220"/>
      <c r="P39" s="218"/>
      <c r="Q39" s="222"/>
      <c r="R39" s="222"/>
      <c r="S39" s="223"/>
      <c r="T39" s="220"/>
    </row>
    <row r="40" spans="2:20" s="208" customFormat="1" ht="12" x14ac:dyDescent="0.2">
      <c r="B40" s="216"/>
      <c r="C40" s="217"/>
      <c r="D40" s="225"/>
      <c r="E40" s="219"/>
      <c r="F40" s="219"/>
      <c r="G40" s="219"/>
      <c r="H40" s="219"/>
      <c r="I40" s="219"/>
      <c r="J40" s="220"/>
      <c r="K40" s="221"/>
      <c r="L40" s="224"/>
      <c r="M40" s="220"/>
      <c r="N40" s="220"/>
      <c r="O40" s="220"/>
      <c r="P40" s="218"/>
      <c r="Q40" s="222"/>
      <c r="R40" s="222"/>
      <c r="S40" s="223"/>
      <c r="T40" s="220"/>
    </row>
    <row r="41" spans="2:20" s="208" customFormat="1" ht="12" x14ac:dyDescent="0.2">
      <c r="B41" s="216"/>
      <c r="C41" s="217"/>
      <c r="D41" s="219"/>
      <c r="E41" s="219"/>
      <c r="F41" s="219"/>
      <c r="G41" s="219"/>
      <c r="H41" s="219"/>
      <c r="I41" s="218"/>
      <c r="J41" s="220"/>
      <c r="K41" s="221"/>
      <c r="L41" s="224"/>
      <c r="M41" s="220"/>
      <c r="N41" s="220"/>
      <c r="O41" s="220"/>
      <c r="P41" s="218"/>
      <c r="Q41" s="222"/>
      <c r="R41" s="222"/>
      <c r="S41" s="223"/>
      <c r="T41" s="220"/>
    </row>
    <row r="42" spans="2:20" s="208" customFormat="1" ht="12" x14ac:dyDescent="0.2">
      <c r="B42" s="216"/>
      <c r="C42" s="217"/>
      <c r="D42" s="225"/>
      <c r="E42" s="219"/>
      <c r="F42" s="219"/>
      <c r="G42" s="219"/>
      <c r="H42" s="219"/>
      <c r="I42" s="219"/>
      <c r="J42" s="220"/>
      <c r="K42" s="221"/>
      <c r="L42" s="224"/>
      <c r="M42" s="220"/>
      <c r="N42" s="220"/>
      <c r="O42" s="220"/>
      <c r="P42" s="218"/>
      <c r="Q42" s="222"/>
      <c r="R42" s="222"/>
      <c r="S42" s="223"/>
      <c r="T42" s="220"/>
    </row>
    <row r="43" spans="2:20" s="208" customFormat="1" ht="12" x14ac:dyDescent="0.2">
      <c r="B43" s="216"/>
      <c r="C43" s="217"/>
      <c r="D43" s="225"/>
      <c r="E43" s="219"/>
      <c r="F43" s="219"/>
      <c r="G43" s="219"/>
      <c r="H43" s="219"/>
      <c r="I43" s="219"/>
      <c r="J43" s="220"/>
      <c r="K43" s="221"/>
      <c r="L43" s="224"/>
      <c r="M43" s="220"/>
      <c r="N43" s="220"/>
      <c r="O43" s="220"/>
      <c r="P43" s="218"/>
      <c r="Q43" s="222"/>
      <c r="R43" s="222"/>
      <c r="S43" s="223"/>
      <c r="T43" s="220"/>
    </row>
    <row r="44" spans="2:20" s="208" customFormat="1" ht="12" x14ac:dyDescent="0.2">
      <c r="B44" s="216"/>
      <c r="C44" s="217"/>
      <c r="D44" s="225"/>
      <c r="E44" s="219"/>
      <c r="F44" s="219"/>
      <c r="G44" s="219"/>
      <c r="H44" s="219"/>
      <c r="I44" s="219"/>
      <c r="J44" s="220"/>
      <c r="K44" s="221"/>
      <c r="L44" s="224"/>
      <c r="M44" s="220"/>
      <c r="N44" s="220"/>
      <c r="O44" s="220"/>
      <c r="P44" s="218"/>
      <c r="Q44" s="222"/>
      <c r="R44" s="222"/>
      <c r="S44" s="223"/>
      <c r="T44" s="220"/>
    </row>
    <row r="45" spans="2:20" s="208" customFormat="1" ht="12" x14ac:dyDescent="0.2">
      <c r="B45" s="216"/>
      <c r="C45" s="217"/>
      <c r="D45" s="225"/>
      <c r="E45" s="219"/>
      <c r="F45" s="219"/>
      <c r="G45" s="219"/>
      <c r="H45" s="219"/>
      <c r="I45" s="219"/>
      <c r="J45" s="220"/>
      <c r="K45" s="221"/>
      <c r="L45" s="224"/>
      <c r="M45" s="220"/>
      <c r="N45" s="220"/>
      <c r="O45" s="220"/>
      <c r="P45" s="218"/>
      <c r="Q45" s="222"/>
      <c r="R45" s="222"/>
      <c r="S45" s="223"/>
      <c r="T45" s="220"/>
    </row>
    <row r="46" spans="2:20" s="208" customFormat="1" ht="12" x14ac:dyDescent="0.2">
      <c r="B46" s="216"/>
      <c r="C46" s="217"/>
      <c r="D46" s="225"/>
      <c r="E46" s="219"/>
      <c r="F46" s="219"/>
      <c r="G46" s="219"/>
      <c r="H46" s="219"/>
      <c r="I46" s="219"/>
      <c r="J46" s="220"/>
      <c r="K46" s="221"/>
      <c r="L46" s="224"/>
      <c r="M46" s="220"/>
      <c r="N46" s="220"/>
      <c r="O46" s="220"/>
      <c r="P46" s="218"/>
      <c r="Q46" s="222"/>
      <c r="R46" s="222"/>
      <c r="S46" s="223"/>
      <c r="T46" s="220"/>
    </row>
    <row r="47" spans="2:20" s="208" customFormat="1" ht="12" x14ac:dyDescent="0.2">
      <c r="B47" s="216"/>
      <c r="C47" s="217"/>
      <c r="D47" s="225"/>
      <c r="E47" s="219"/>
      <c r="F47" s="219"/>
      <c r="G47" s="219"/>
      <c r="H47" s="219"/>
      <c r="I47" s="219"/>
      <c r="J47" s="220"/>
      <c r="K47" s="221"/>
      <c r="L47" s="224"/>
      <c r="M47" s="220"/>
      <c r="N47" s="220"/>
      <c r="O47" s="220"/>
      <c r="P47" s="218"/>
      <c r="Q47" s="222"/>
      <c r="R47" s="222"/>
      <c r="S47" s="223"/>
      <c r="T47" s="220"/>
    </row>
    <row r="48" spans="2:20" s="208" customFormat="1" ht="12" x14ac:dyDescent="0.2">
      <c r="B48" s="216"/>
      <c r="C48" s="217"/>
      <c r="D48" s="225"/>
      <c r="E48" s="219"/>
      <c r="F48" s="219"/>
      <c r="G48" s="219"/>
      <c r="H48" s="219"/>
      <c r="I48" s="219"/>
      <c r="J48" s="220"/>
      <c r="K48" s="221"/>
      <c r="L48" s="224"/>
      <c r="M48" s="220"/>
      <c r="N48" s="220"/>
      <c r="O48" s="220"/>
      <c r="P48" s="218"/>
      <c r="Q48" s="222"/>
      <c r="R48" s="222"/>
      <c r="S48" s="223"/>
      <c r="T48" s="220"/>
    </row>
    <row r="49" spans="2:20" s="208" customFormat="1" ht="12" x14ac:dyDescent="0.2">
      <c r="B49" s="216"/>
      <c r="C49" s="217"/>
      <c r="D49" s="225"/>
      <c r="E49" s="219"/>
      <c r="F49" s="219"/>
      <c r="G49" s="219"/>
      <c r="H49" s="219"/>
      <c r="I49" s="219"/>
      <c r="J49" s="220"/>
      <c r="K49" s="221"/>
      <c r="L49" s="224"/>
      <c r="M49" s="220"/>
      <c r="N49" s="220"/>
      <c r="O49" s="220"/>
      <c r="P49" s="218"/>
      <c r="Q49" s="222"/>
      <c r="R49" s="222"/>
      <c r="S49" s="223"/>
      <c r="T49" s="220"/>
    </row>
    <row r="50" spans="2:20" s="208" customFormat="1" ht="12" x14ac:dyDescent="0.2">
      <c r="B50" s="216"/>
      <c r="C50" s="217"/>
      <c r="D50" s="219"/>
      <c r="E50" s="219"/>
      <c r="F50" s="219"/>
      <c r="G50" s="219"/>
      <c r="H50" s="219"/>
      <c r="I50" s="218"/>
      <c r="J50" s="220"/>
      <c r="K50" s="221"/>
      <c r="L50" s="224"/>
      <c r="M50" s="220"/>
      <c r="N50" s="220"/>
      <c r="O50" s="220"/>
      <c r="P50" s="218"/>
      <c r="Q50" s="222"/>
      <c r="R50" s="222"/>
      <c r="S50" s="223"/>
      <c r="T50" s="220"/>
    </row>
    <row r="51" spans="2:20" s="208" customFormat="1" ht="12" x14ac:dyDescent="0.2">
      <c r="B51" s="216"/>
      <c r="C51" s="217"/>
      <c r="D51" s="219"/>
      <c r="E51" s="219"/>
      <c r="F51" s="219"/>
      <c r="G51" s="219"/>
      <c r="H51" s="219"/>
      <c r="I51" s="218"/>
      <c r="J51" s="220"/>
      <c r="K51" s="221"/>
      <c r="L51" s="224"/>
      <c r="M51" s="220"/>
      <c r="N51" s="220"/>
      <c r="O51" s="220"/>
      <c r="P51" s="218"/>
      <c r="Q51" s="222"/>
      <c r="R51" s="222"/>
      <c r="S51" s="223"/>
      <c r="T51" s="220"/>
    </row>
    <row r="52" spans="2:20" s="208" customFormat="1" ht="12" x14ac:dyDescent="0.2">
      <c r="B52" s="216"/>
      <c r="C52" s="217"/>
      <c r="D52" s="225"/>
      <c r="E52" s="219"/>
      <c r="F52" s="219"/>
      <c r="G52" s="219"/>
      <c r="H52" s="219"/>
      <c r="I52" s="219"/>
      <c r="J52" s="220"/>
      <c r="K52" s="221"/>
      <c r="L52" s="224"/>
      <c r="M52" s="220"/>
      <c r="N52" s="220"/>
      <c r="O52" s="220"/>
      <c r="P52" s="218"/>
      <c r="Q52" s="222"/>
      <c r="R52" s="222"/>
      <c r="S52" s="223"/>
      <c r="T52" s="220"/>
    </row>
    <row r="53" spans="2:20" s="208" customFormat="1" ht="12" x14ac:dyDescent="0.2">
      <c r="B53" s="227"/>
      <c r="C53" s="228"/>
      <c r="D53" s="229"/>
      <c r="E53" s="229"/>
      <c r="F53" s="219"/>
      <c r="G53" s="219"/>
      <c r="H53" s="219"/>
      <c r="I53" s="229"/>
      <c r="J53" s="220"/>
      <c r="K53" s="229"/>
      <c r="L53" s="229"/>
      <c r="M53" s="229"/>
      <c r="N53" s="229"/>
      <c r="O53" s="229"/>
      <c r="P53" s="229"/>
      <c r="Q53" s="229"/>
      <c r="R53" s="222"/>
      <c r="S53" s="231"/>
      <c r="T53" s="220"/>
    </row>
    <row r="54" spans="2:20" x14ac:dyDescent="0.2">
      <c r="B54" s="237"/>
      <c r="C54" s="237"/>
      <c r="D54" s="238">
        <f>SUBTOTAL(109,D14:D53)</f>
        <v>0</v>
      </c>
      <c r="E54" s="238">
        <f>SUBTOTAL(109,E14:E53)</f>
        <v>0</v>
      </c>
      <c r="F54" s="238">
        <f>SUM(tabAnexo02312172032113[[#This Row],[Federales]:[Estatales/ Municipales
(según corresponda)]])</f>
        <v>0</v>
      </c>
      <c r="G54" s="238"/>
      <c r="H54" s="238"/>
      <c r="I54" s="239"/>
      <c r="J54" s="240"/>
      <c r="K54" s="239"/>
      <c r="L54" s="238">
        <f>SUBTOTAL(109,L14:L53)</f>
        <v>0</v>
      </c>
      <c r="M54" s="239"/>
      <c r="N54" s="238">
        <f>SUBTOTAL(109,N14:N53)</f>
        <v>0</v>
      </c>
      <c r="O54" s="239"/>
      <c r="P54" s="239"/>
      <c r="Q54" s="238">
        <f>SUBTOTAL(109,Q14:Q53)</f>
        <v>0</v>
      </c>
      <c r="R54" s="239"/>
      <c r="S54" s="241"/>
      <c r="T54" s="242"/>
    </row>
    <row r="55" spans="2:20" ht="14.25" customHeight="1" x14ac:dyDescent="0.2"/>
    <row r="56" spans="2:20" hidden="1" x14ac:dyDescent="0.2"/>
    <row r="57" spans="2:20" hidden="1" x14ac:dyDescent="0.2"/>
    <row r="58" spans="2:20" hidden="1" x14ac:dyDescent="0.2"/>
    <row r="59" spans="2:20" ht="43.5" hidden="1" customHeight="1" x14ac:dyDescent="0.2"/>
    <row r="60" spans="2:20" ht="4.5" customHeight="1" x14ac:dyDescent="0.2"/>
    <row r="61" spans="2:20" ht="3.75" customHeight="1" x14ac:dyDescent="0.2"/>
  </sheetData>
  <mergeCells count="14">
    <mergeCell ref="B9:S9"/>
    <mergeCell ref="B10:S10"/>
    <mergeCell ref="B11:J11"/>
    <mergeCell ref="B12:C12"/>
    <mergeCell ref="D12:I12"/>
    <mergeCell ref="K12:M12"/>
    <mergeCell ref="O12:P12"/>
    <mergeCell ref="Q12:S12"/>
    <mergeCell ref="B8:S8"/>
    <mergeCell ref="C3:E3"/>
    <mergeCell ref="C4:E4"/>
    <mergeCell ref="C5:E5"/>
    <mergeCell ref="C6:E6"/>
    <mergeCell ref="C7:E7"/>
  </mergeCells>
  <conditionalFormatting sqref="B14 B28:B53">
    <cfRule type="duplicateValues" dxfId="77" priority="42"/>
  </conditionalFormatting>
  <conditionalFormatting sqref="B15:B21 B26:B27">
    <cfRule type="duplicateValues" dxfId="76" priority="9"/>
  </conditionalFormatting>
  <conditionalFormatting sqref="B15:B21">
    <cfRule type="duplicateValues" dxfId="75" priority="10"/>
  </conditionalFormatting>
  <conditionalFormatting sqref="B22:B25">
    <cfRule type="duplicateValues" dxfId="74" priority="7"/>
    <cfRule type="duplicateValues" dxfId="73" priority="8"/>
  </conditionalFormatting>
  <conditionalFormatting sqref="B52:B53 B14">
    <cfRule type="duplicateValues" dxfId="72" priority="39"/>
  </conditionalFormatting>
  <conditionalFormatting sqref="C15:C16 C21">
    <cfRule type="duplicateValues" dxfId="71" priority="37"/>
  </conditionalFormatting>
  <conditionalFormatting sqref="C17">
    <cfRule type="duplicateValues" dxfId="70" priority="22"/>
    <cfRule type="duplicateValues" dxfId="69" priority="23"/>
    <cfRule type="duplicateValues" dxfId="68" priority="21"/>
  </conditionalFormatting>
  <conditionalFormatting sqref="C18:C19">
    <cfRule type="duplicateValues" dxfId="67" priority="30"/>
    <cfRule type="duplicateValues" dxfId="66" priority="29"/>
    <cfRule type="duplicateValues" dxfId="65" priority="28"/>
  </conditionalFormatting>
  <conditionalFormatting sqref="C20">
    <cfRule type="duplicateValues" dxfId="64" priority="25"/>
    <cfRule type="duplicateValues" dxfId="63" priority="24"/>
  </conditionalFormatting>
  <conditionalFormatting sqref="C22:C24">
    <cfRule type="duplicateValues" dxfId="62" priority="34"/>
    <cfRule type="duplicateValues" dxfId="61" priority="33"/>
  </conditionalFormatting>
  <conditionalFormatting sqref="C25">
    <cfRule type="duplicateValues" dxfId="60" priority="19"/>
    <cfRule type="duplicateValues" dxfId="59" priority="20"/>
  </conditionalFormatting>
  <conditionalFormatting sqref="C26">
    <cfRule type="duplicateValues" dxfId="58" priority="36"/>
    <cfRule type="duplicateValues" dxfId="57" priority="35"/>
  </conditionalFormatting>
  <conditionalFormatting sqref="C27">
    <cfRule type="duplicateValues" dxfId="56" priority="27"/>
    <cfRule type="duplicateValues" dxfId="55" priority="26"/>
  </conditionalFormatting>
  <conditionalFormatting sqref="C32:C34">
    <cfRule type="duplicateValues" dxfId="54" priority="31"/>
    <cfRule type="duplicateValues" dxfId="53" priority="32"/>
  </conditionalFormatting>
  <conditionalFormatting sqref="C35">
    <cfRule type="duplicateValues" dxfId="52" priority="16"/>
    <cfRule type="duplicateValues" dxfId="51" priority="15"/>
  </conditionalFormatting>
  <conditionalFormatting sqref="C36">
    <cfRule type="duplicateValues" dxfId="50" priority="38"/>
  </conditionalFormatting>
  <conditionalFormatting sqref="C37:C39 C14 C28:C31 C49:C53">
    <cfRule type="duplicateValues" dxfId="49" priority="41"/>
  </conditionalFormatting>
  <conditionalFormatting sqref="C37:C39 C28:C31 C49:C51">
    <cfRule type="duplicateValues" dxfId="48" priority="40"/>
  </conditionalFormatting>
  <conditionalFormatting sqref="C40:C44">
    <cfRule type="duplicateValues" dxfId="47" priority="18"/>
    <cfRule type="duplicateValues" dxfId="46" priority="17"/>
  </conditionalFormatting>
  <conditionalFormatting sqref="C45">
    <cfRule type="duplicateValues" dxfId="45" priority="12"/>
    <cfRule type="duplicateValues" dxfId="44" priority="11"/>
  </conditionalFormatting>
  <conditionalFormatting sqref="C46:C48">
    <cfRule type="duplicateValues" dxfId="43" priority="14"/>
    <cfRule type="duplicateValues" dxfId="42" priority="13"/>
  </conditionalFormatting>
  <conditionalFormatting sqref="C3:D3">
    <cfRule type="duplicateValues" dxfId="41" priority="6"/>
  </conditionalFormatting>
  <conditionalFormatting sqref="C4:D6">
    <cfRule type="duplicateValues" dxfId="40" priority="3"/>
  </conditionalFormatting>
  <conditionalFormatting sqref="D3">
    <cfRule type="duplicateValues" dxfId="39" priority="5"/>
    <cfRule type="duplicateValues" dxfId="38" priority="4"/>
  </conditionalFormatting>
  <conditionalFormatting sqref="D4:D6">
    <cfRule type="duplicateValues" dxfId="37" priority="1"/>
    <cfRule type="duplicateValues" dxfId="36" priority="2"/>
  </conditionalFormatting>
  <dataValidations count="3">
    <dataValidation type="list" allowBlank="1" showInputMessage="1" showErrorMessage="1" sqref="T14:T53" xr:uid="{00000000-0002-0000-1B00-000000000000}">
      <formula1>"Terminada y operando, Terminada sin operar, En Proceso, Suspendida, Abandonada,"</formula1>
    </dataValidation>
    <dataValidation type="list" allowBlank="1" showInputMessage="1" showErrorMessage="1" sqref="J14:J53" xr:uid="{00000000-0002-0000-1B00-000001000000}">
      <formula1>"Licitación Pública, Concurso por Invitación, Invitación a cuando menos 3 personas, Adjudicación Directa"</formula1>
    </dataValidation>
    <dataValidation type="list" allowBlank="1" showInputMessage="1" showErrorMessage="1" sqref="J54" xr:uid="{00000000-0002-0000-1B00-000002000000}">
      <formula1>"Licitación Pública, Invitación a cuando menos 5 personas, Invitación a cuando menos 3 personas, Adjudicación Directa"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49" fitToHeight="0" orientation="landscape" r:id="rId1"/>
  <headerFooter>
    <oddHeader xml:space="preserve">&amp;L&amp;P
</oddHeader>
  </headerFooter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3:T108"/>
  <sheetViews>
    <sheetView view="pageBreakPreview" topLeftCell="B1" zoomScale="59" zoomScaleNormal="20" zoomScaleSheetLayoutView="59" zoomScalePageLayoutView="30" workbookViewId="0">
      <selection activeCell="C6" sqref="C6:E6"/>
    </sheetView>
  </sheetViews>
  <sheetFormatPr baseColWidth="10" defaultRowHeight="14.25" outlineLevelCol="2" x14ac:dyDescent="0.2"/>
  <cols>
    <col min="1" max="1" width="5.7109375" style="206" hidden="1" customWidth="1"/>
    <col min="2" max="2" width="25.42578125" style="206" customWidth="1"/>
    <col min="3" max="3" width="28.5703125" style="206" customWidth="1"/>
    <col min="4" max="4" width="15.42578125" style="206" customWidth="1"/>
    <col min="5" max="5" width="17.7109375" style="206" customWidth="1" outlineLevel="1"/>
    <col min="6" max="8" width="14.140625" style="206" customWidth="1" outlineLevel="1"/>
    <col min="9" max="9" width="15.7109375" style="206" customWidth="1" outlineLevel="1"/>
    <col min="10" max="10" width="26.42578125" style="206" customWidth="1" outlineLevel="1"/>
    <col min="11" max="11" width="16" style="206" customWidth="1" outlineLevel="1"/>
    <col min="12" max="12" width="14.7109375" style="206" customWidth="1" outlineLevel="1"/>
    <col min="13" max="13" width="15.42578125" style="206" customWidth="1" outlineLevel="1"/>
    <col min="14" max="14" width="20.28515625" style="206" customWidth="1" outlineLevel="1"/>
    <col min="15" max="15" width="15.5703125" style="206" customWidth="1" outlineLevel="2"/>
    <col min="16" max="16" width="16.5703125" style="206" customWidth="1" outlineLevel="2"/>
    <col min="17" max="17" width="13.85546875" style="206" customWidth="1" outlineLevel="2"/>
    <col min="18" max="18" width="13" style="206" customWidth="1" outlineLevel="2"/>
    <col min="19" max="19" width="20.85546875" style="206" customWidth="1"/>
    <col min="20" max="20" width="14.85546875" style="206" customWidth="1"/>
    <col min="21" max="16384" width="11.42578125" style="206"/>
  </cols>
  <sheetData>
    <row r="3" spans="2:20" ht="19.5" customHeight="1" x14ac:dyDescent="0.25">
      <c r="B3" s="204" t="s">
        <v>475</v>
      </c>
      <c r="C3" s="368"/>
      <c r="D3" s="368"/>
      <c r="E3" s="368"/>
      <c r="F3" s="205"/>
      <c r="G3" s="205"/>
      <c r="H3" s="205"/>
    </row>
    <row r="4" spans="2:20" ht="15" x14ac:dyDescent="0.2">
      <c r="B4" s="207" t="s">
        <v>12</v>
      </c>
      <c r="C4" s="368"/>
      <c r="D4" s="368"/>
      <c r="E4" s="368"/>
      <c r="S4" s="208" t="s">
        <v>476</v>
      </c>
    </row>
    <row r="5" spans="2:20" ht="15" x14ac:dyDescent="0.25">
      <c r="B5" s="204" t="s">
        <v>13</v>
      </c>
      <c r="C5" s="368"/>
      <c r="D5" s="368"/>
      <c r="E5" s="368"/>
    </row>
    <row r="6" spans="2:20" ht="15" x14ac:dyDescent="0.25">
      <c r="B6" s="204" t="s">
        <v>158</v>
      </c>
      <c r="C6" s="368"/>
      <c r="D6" s="368"/>
      <c r="E6" s="368"/>
    </row>
    <row r="7" spans="2:20" ht="15" x14ac:dyDescent="0.25">
      <c r="B7" s="204" t="s">
        <v>148</v>
      </c>
      <c r="C7" s="368"/>
      <c r="D7" s="368"/>
      <c r="E7" s="368"/>
    </row>
    <row r="8" spans="2:20" ht="18" x14ac:dyDescent="0.25">
      <c r="B8" s="374" t="s">
        <v>506</v>
      </c>
      <c r="C8" s="374"/>
      <c r="D8" s="374"/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</row>
    <row r="9" spans="2:20" ht="15" x14ac:dyDescent="0.25">
      <c r="B9" s="369" t="s">
        <v>473</v>
      </c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</row>
    <row r="10" spans="2:20" ht="18" x14ac:dyDescent="0.25">
      <c r="B10" s="374" t="s">
        <v>507</v>
      </c>
      <c r="C10" s="374"/>
      <c r="D10" s="374"/>
      <c r="E10" s="374"/>
      <c r="F10" s="374"/>
      <c r="G10" s="374"/>
      <c r="H10" s="374"/>
      <c r="I10" s="374"/>
      <c r="J10" s="374"/>
      <c r="K10" s="374"/>
      <c r="L10" s="374"/>
      <c r="M10" s="374"/>
      <c r="N10" s="374"/>
      <c r="O10" s="374"/>
      <c r="P10" s="374"/>
      <c r="Q10" s="374"/>
      <c r="R10" s="374"/>
      <c r="S10" s="374"/>
    </row>
    <row r="11" spans="2:20" ht="15" x14ac:dyDescent="0.25">
      <c r="B11" s="369"/>
      <c r="C11" s="369"/>
      <c r="D11" s="369"/>
      <c r="E11" s="369"/>
      <c r="F11" s="369"/>
      <c r="G11" s="369"/>
      <c r="H11" s="369"/>
      <c r="I11" s="369"/>
      <c r="J11" s="369"/>
    </row>
    <row r="12" spans="2:20" ht="33.75" customHeight="1" x14ac:dyDescent="0.2">
      <c r="B12" s="370" t="s">
        <v>479</v>
      </c>
      <c r="C12" s="370"/>
      <c r="D12" s="371" t="s">
        <v>480</v>
      </c>
      <c r="E12" s="371"/>
      <c r="F12" s="371"/>
      <c r="G12" s="371"/>
      <c r="H12" s="371"/>
      <c r="I12" s="371"/>
      <c r="J12" s="209" t="s">
        <v>508</v>
      </c>
      <c r="K12" s="371" t="s">
        <v>509</v>
      </c>
      <c r="L12" s="371"/>
      <c r="M12" s="371"/>
      <c r="N12" s="210" t="s">
        <v>510</v>
      </c>
      <c r="O12" s="371" t="s">
        <v>511</v>
      </c>
      <c r="P12" s="371"/>
      <c r="Q12" s="371" t="s">
        <v>485</v>
      </c>
      <c r="R12" s="371"/>
      <c r="S12" s="371"/>
      <c r="T12" s="211"/>
    </row>
    <row r="13" spans="2:20" ht="63" customHeight="1" x14ac:dyDescent="0.2">
      <c r="B13" s="212" t="s">
        <v>512</v>
      </c>
      <c r="C13" s="212" t="s">
        <v>513</v>
      </c>
      <c r="D13" s="212" t="s">
        <v>488</v>
      </c>
      <c r="E13" s="213" t="s">
        <v>519</v>
      </c>
      <c r="F13" s="212" t="s">
        <v>514</v>
      </c>
      <c r="G13" s="212" t="s">
        <v>491</v>
      </c>
      <c r="H13" s="213" t="s">
        <v>492</v>
      </c>
      <c r="I13" s="212" t="s">
        <v>493</v>
      </c>
      <c r="J13" s="212" t="s">
        <v>494</v>
      </c>
      <c r="K13" s="212" t="s">
        <v>495</v>
      </c>
      <c r="L13" s="212" t="s">
        <v>515</v>
      </c>
      <c r="M13" s="212" t="s">
        <v>516</v>
      </c>
      <c r="N13" s="212" t="s">
        <v>517</v>
      </c>
      <c r="O13" s="212" t="s">
        <v>500</v>
      </c>
      <c r="P13" s="212" t="s">
        <v>501</v>
      </c>
      <c r="Q13" s="215" t="s">
        <v>518</v>
      </c>
      <c r="R13" s="215" t="s">
        <v>503</v>
      </c>
      <c r="S13" s="215" t="s">
        <v>504</v>
      </c>
      <c r="T13" s="215" t="s">
        <v>505</v>
      </c>
    </row>
    <row r="14" spans="2:20" s="208" customFormat="1" ht="12" x14ac:dyDescent="0.2">
      <c r="B14" s="216"/>
      <c r="C14" s="217"/>
      <c r="D14" s="218"/>
      <c r="E14" s="219"/>
      <c r="F14" s="219"/>
      <c r="G14" s="219"/>
      <c r="H14" s="219"/>
      <c r="I14" s="219"/>
      <c r="J14" s="220"/>
      <c r="K14" s="220"/>
      <c r="L14" s="218"/>
      <c r="M14" s="220"/>
      <c r="N14" s="220"/>
      <c r="O14" s="220"/>
      <c r="P14" s="218"/>
      <c r="Q14" s="222"/>
      <c r="R14" s="222"/>
      <c r="S14" s="219"/>
      <c r="T14" s="220"/>
    </row>
    <row r="15" spans="2:20" s="208" customFormat="1" ht="12" x14ac:dyDescent="0.2">
      <c r="B15" s="216"/>
      <c r="C15" s="217"/>
      <c r="D15" s="218"/>
      <c r="E15" s="219"/>
      <c r="F15" s="219"/>
      <c r="G15" s="219"/>
      <c r="H15" s="219"/>
      <c r="I15" s="219"/>
      <c r="J15" s="220"/>
      <c r="K15" s="221"/>
      <c r="L15" s="218"/>
      <c r="M15" s="220"/>
      <c r="N15" s="220"/>
      <c r="O15" s="220"/>
      <c r="P15" s="218"/>
      <c r="Q15" s="222"/>
      <c r="R15" s="222"/>
      <c r="S15" s="223"/>
      <c r="T15" s="220"/>
    </row>
    <row r="16" spans="2:20" s="208" customFormat="1" ht="12" x14ac:dyDescent="0.2">
      <c r="B16" s="216"/>
      <c r="C16" s="217"/>
      <c r="D16" s="218"/>
      <c r="E16" s="219"/>
      <c r="F16" s="219"/>
      <c r="G16" s="219"/>
      <c r="H16" s="219"/>
      <c r="I16" s="219"/>
      <c r="J16" s="220"/>
      <c r="K16" s="221"/>
      <c r="L16" s="218"/>
      <c r="M16" s="220"/>
      <c r="N16" s="220"/>
      <c r="O16" s="220"/>
      <c r="P16" s="218"/>
      <c r="Q16" s="222"/>
      <c r="R16" s="222"/>
      <c r="S16" s="223"/>
      <c r="T16" s="220"/>
    </row>
    <row r="17" spans="2:20" s="208" customFormat="1" ht="12" x14ac:dyDescent="0.2">
      <c r="B17" s="216"/>
      <c r="C17" s="217"/>
      <c r="D17" s="218"/>
      <c r="E17" s="219"/>
      <c r="F17" s="219"/>
      <c r="G17" s="219"/>
      <c r="H17" s="219"/>
      <c r="I17" s="219"/>
      <c r="J17" s="220"/>
      <c r="K17" s="221"/>
      <c r="L17" s="224"/>
      <c r="M17" s="220"/>
      <c r="N17" s="220"/>
      <c r="O17" s="220"/>
      <c r="P17" s="218"/>
      <c r="Q17" s="222"/>
      <c r="R17" s="222"/>
      <c r="S17" s="223"/>
      <c r="T17" s="220"/>
    </row>
    <row r="18" spans="2:20" s="208" customFormat="1" ht="12" x14ac:dyDescent="0.2">
      <c r="B18" s="216"/>
      <c r="C18" s="217"/>
      <c r="D18" s="225"/>
      <c r="E18" s="219"/>
      <c r="F18" s="219"/>
      <c r="G18" s="219"/>
      <c r="H18" s="219"/>
      <c r="I18" s="219"/>
      <c r="J18" s="220"/>
      <c r="K18" s="221"/>
      <c r="L18" s="224"/>
      <c r="M18" s="220"/>
      <c r="N18" s="220"/>
      <c r="O18" s="220"/>
      <c r="P18" s="218"/>
      <c r="Q18" s="222"/>
      <c r="R18" s="222"/>
      <c r="S18" s="223"/>
      <c r="T18" s="220"/>
    </row>
    <row r="19" spans="2:20" s="208" customFormat="1" ht="12" x14ac:dyDescent="0.2">
      <c r="B19" s="216"/>
      <c r="C19" s="217"/>
      <c r="D19" s="225"/>
      <c r="E19" s="219"/>
      <c r="F19" s="219"/>
      <c r="G19" s="219"/>
      <c r="H19" s="219"/>
      <c r="I19" s="219"/>
      <c r="J19" s="220"/>
      <c r="K19" s="221"/>
      <c r="L19" s="224"/>
      <c r="M19" s="220"/>
      <c r="N19" s="220"/>
      <c r="O19" s="220"/>
      <c r="P19" s="218"/>
      <c r="Q19" s="222"/>
      <c r="R19" s="222"/>
      <c r="S19" s="223"/>
      <c r="T19" s="220"/>
    </row>
    <row r="20" spans="2:20" s="208" customFormat="1" ht="12" x14ac:dyDescent="0.2">
      <c r="B20" s="216"/>
      <c r="C20" s="217"/>
      <c r="D20" s="225"/>
      <c r="E20" s="219"/>
      <c r="F20" s="219"/>
      <c r="G20" s="219"/>
      <c r="H20" s="219"/>
      <c r="I20" s="219"/>
      <c r="J20" s="220"/>
      <c r="K20" s="221"/>
      <c r="L20" s="224"/>
      <c r="M20" s="220"/>
      <c r="N20" s="220"/>
      <c r="O20" s="220"/>
      <c r="P20" s="218"/>
      <c r="Q20" s="222"/>
      <c r="R20" s="222"/>
      <c r="S20" s="223"/>
      <c r="T20" s="220"/>
    </row>
    <row r="21" spans="2:20" s="208" customFormat="1" ht="12" x14ac:dyDescent="0.2">
      <c r="B21" s="216"/>
      <c r="C21" s="217"/>
      <c r="D21" s="225"/>
      <c r="E21" s="219"/>
      <c r="F21" s="219"/>
      <c r="G21" s="219"/>
      <c r="H21" s="219"/>
      <c r="I21" s="219"/>
      <c r="J21" s="220"/>
      <c r="K21" s="221"/>
      <c r="L21" s="224"/>
      <c r="M21" s="220"/>
      <c r="N21" s="220"/>
      <c r="O21" s="220"/>
      <c r="P21" s="218"/>
      <c r="Q21" s="222"/>
      <c r="R21" s="222"/>
      <c r="S21" s="223"/>
      <c r="T21" s="220"/>
    </row>
    <row r="22" spans="2:20" s="208" customFormat="1" ht="12" x14ac:dyDescent="0.2">
      <c r="B22" s="216"/>
      <c r="C22" s="217"/>
      <c r="D22" s="225"/>
      <c r="E22" s="219"/>
      <c r="F22" s="219"/>
      <c r="G22" s="219"/>
      <c r="H22" s="219"/>
      <c r="I22" s="219"/>
      <c r="J22" s="220"/>
      <c r="K22" s="221"/>
      <c r="L22" s="224"/>
      <c r="M22" s="220"/>
      <c r="N22" s="220"/>
      <c r="O22" s="220"/>
      <c r="P22" s="218"/>
      <c r="Q22" s="222"/>
      <c r="R22" s="222"/>
      <c r="S22" s="223"/>
      <c r="T22" s="220"/>
    </row>
    <row r="23" spans="2:20" s="208" customFormat="1" ht="12" x14ac:dyDescent="0.2">
      <c r="B23" s="216"/>
      <c r="C23" s="217"/>
      <c r="D23" s="225"/>
      <c r="E23" s="219"/>
      <c r="F23" s="219"/>
      <c r="G23" s="219"/>
      <c r="H23" s="219"/>
      <c r="I23" s="219"/>
      <c r="J23" s="220"/>
      <c r="K23" s="221"/>
      <c r="L23" s="224"/>
      <c r="M23" s="220"/>
      <c r="N23" s="220"/>
      <c r="O23" s="220"/>
      <c r="P23" s="218"/>
      <c r="Q23" s="222"/>
      <c r="R23" s="222"/>
      <c r="S23" s="223"/>
      <c r="T23" s="220"/>
    </row>
    <row r="24" spans="2:20" s="208" customFormat="1" ht="12" x14ac:dyDescent="0.2">
      <c r="B24" s="216"/>
      <c r="C24" s="217"/>
      <c r="D24" s="218"/>
      <c r="E24" s="219"/>
      <c r="F24" s="219"/>
      <c r="G24" s="219"/>
      <c r="H24" s="219"/>
      <c r="I24" s="219"/>
      <c r="J24" s="220"/>
      <c r="K24" s="221"/>
      <c r="L24" s="224"/>
      <c r="M24" s="220"/>
      <c r="N24" s="220"/>
      <c r="O24" s="220"/>
      <c r="P24" s="218"/>
      <c r="Q24" s="222"/>
      <c r="R24" s="222"/>
      <c r="S24" s="223"/>
      <c r="T24" s="220"/>
    </row>
    <row r="25" spans="2:20" s="208" customFormat="1" ht="12" x14ac:dyDescent="0.2">
      <c r="B25" s="216"/>
      <c r="C25" s="217"/>
      <c r="D25" s="224"/>
      <c r="E25" s="219"/>
      <c r="F25" s="219"/>
      <c r="G25" s="219"/>
      <c r="H25" s="219"/>
      <c r="I25" s="219"/>
      <c r="J25" s="220"/>
      <c r="K25" s="221"/>
      <c r="L25" s="224"/>
      <c r="M25" s="220"/>
      <c r="N25" s="220"/>
      <c r="O25" s="220"/>
      <c r="P25" s="218"/>
      <c r="Q25" s="222"/>
      <c r="R25" s="222"/>
      <c r="S25" s="223"/>
      <c r="T25" s="220"/>
    </row>
    <row r="26" spans="2:20" s="208" customFormat="1" ht="12" x14ac:dyDescent="0.2">
      <c r="B26" s="216"/>
      <c r="C26" s="217"/>
      <c r="D26" s="218"/>
      <c r="E26" s="219"/>
      <c r="F26" s="219"/>
      <c r="G26" s="219"/>
      <c r="H26" s="219"/>
      <c r="I26" s="219"/>
      <c r="J26" s="220"/>
      <c r="K26" s="221"/>
      <c r="L26" s="224"/>
      <c r="M26" s="220"/>
      <c r="N26" s="220"/>
      <c r="O26" s="220"/>
      <c r="P26" s="218"/>
      <c r="Q26" s="222"/>
      <c r="R26" s="222"/>
      <c r="S26" s="223"/>
      <c r="T26" s="220"/>
    </row>
    <row r="27" spans="2:20" s="208" customFormat="1" ht="12" x14ac:dyDescent="0.2">
      <c r="B27" s="216"/>
      <c r="C27" s="217"/>
      <c r="D27" s="226"/>
      <c r="E27" s="219"/>
      <c r="F27" s="219"/>
      <c r="G27" s="219"/>
      <c r="H27" s="219"/>
      <c r="I27" s="219"/>
      <c r="J27" s="220"/>
      <c r="K27" s="221"/>
      <c r="L27" s="224"/>
      <c r="M27" s="220"/>
      <c r="N27" s="220"/>
      <c r="O27" s="220"/>
      <c r="P27" s="218"/>
      <c r="Q27" s="222"/>
      <c r="R27" s="222"/>
      <c r="S27" s="223"/>
      <c r="T27" s="220"/>
    </row>
    <row r="28" spans="2:20" s="208" customFormat="1" ht="12" x14ac:dyDescent="0.2">
      <c r="B28" s="216"/>
      <c r="C28" s="217"/>
      <c r="D28" s="218"/>
      <c r="E28" s="219"/>
      <c r="F28" s="219"/>
      <c r="G28" s="219"/>
      <c r="H28" s="219"/>
      <c r="I28" s="219"/>
      <c r="J28" s="220"/>
      <c r="K28" s="221"/>
      <c r="L28" s="224"/>
      <c r="M28" s="220"/>
      <c r="N28" s="220"/>
      <c r="O28" s="220"/>
      <c r="P28" s="218"/>
      <c r="Q28" s="222"/>
      <c r="R28" s="222"/>
      <c r="S28" s="223"/>
      <c r="T28" s="220"/>
    </row>
    <row r="29" spans="2:20" s="208" customFormat="1" ht="12" x14ac:dyDescent="0.2">
      <c r="B29" s="216"/>
      <c r="C29" s="217"/>
      <c r="D29" s="225"/>
      <c r="E29" s="219"/>
      <c r="F29" s="219"/>
      <c r="G29" s="219"/>
      <c r="H29" s="219"/>
      <c r="I29" s="219"/>
      <c r="J29" s="220"/>
      <c r="K29" s="221"/>
      <c r="L29" s="224"/>
      <c r="M29" s="220"/>
      <c r="N29" s="220"/>
      <c r="O29" s="220"/>
      <c r="P29" s="218"/>
      <c r="Q29" s="222"/>
      <c r="R29" s="222"/>
      <c r="S29" s="223"/>
      <c r="T29" s="220"/>
    </row>
    <row r="30" spans="2:20" s="208" customFormat="1" ht="12" x14ac:dyDescent="0.2">
      <c r="B30" s="216"/>
      <c r="C30" s="217"/>
      <c r="D30" s="225"/>
      <c r="E30" s="219"/>
      <c r="F30" s="219"/>
      <c r="G30" s="219"/>
      <c r="H30" s="219"/>
      <c r="I30" s="219"/>
      <c r="J30" s="220"/>
      <c r="K30" s="221"/>
      <c r="L30" s="224"/>
      <c r="M30" s="220"/>
      <c r="N30" s="220"/>
      <c r="O30" s="220"/>
      <c r="P30" s="218"/>
      <c r="Q30" s="222"/>
      <c r="R30" s="222"/>
      <c r="S30" s="223"/>
      <c r="T30" s="220"/>
    </row>
    <row r="31" spans="2:20" s="208" customFormat="1" ht="12" x14ac:dyDescent="0.2">
      <c r="B31" s="216"/>
      <c r="C31" s="217"/>
      <c r="D31" s="225"/>
      <c r="E31" s="219"/>
      <c r="F31" s="219"/>
      <c r="G31" s="219"/>
      <c r="H31" s="219"/>
      <c r="I31" s="219"/>
      <c r="J31" s="220"/>
      <c r="K31" s="221"/>
      <c r="L31" s="224"/>
      <c r="M31" s="220"/>
      <c r="N31" s="220"/>
      <c r="O31" s="220"/>
      <c r="P31" s="218"/>
      <c r="Q31" s="222"/>
      <c r="R31" s="222"/>
      <c r="S31" s="223"/>
      <c r="T31" s="220"/>
    </row>
    <row r="32" spans="2:20" s="208" customFormat="1" ht="12" x14ac:dyDescent="0.2">
      <c r="B32" s="216"/>
      <c r="C32" s="217"/>
      <c r="D32" s="225"/>
      <c r="E32" s="219"/>
      <c r="F32" s="219"/>
      <c r="G32" s="219"/>
      <c r="H32" s="219"/>
      <c r="I32" s="219"/>
      <c r="J32" s="220"/>
      <c r="K32" s="221"/>
      <c r="L32" s="224"/>
      <c r="M32" s="220"/>
      <c r="N32" s="220"/>
      <c r="O32" s="220"/>
      <c r="P32" s="218"/>
      <c r="Q32" s="222"/>
      <c r="R32" s="222"/>
      <c r="S32" s="223"/>
      <c r="T32" s="220"/>
    </row>
    <row r="33" spans="2:20" s="208" customFormat="1" ht="12" x14ac:dyDescent="0.2">
      <c r="B33" s="216"/>
      <c r="C33" s="217"/>
      <c r="D33" s="225"/>
      <c r="E33" s="219"/>
      <c r="F33" s="219"/>
      <c r="G33" s="219"/>
      <c r="H33" s="219"/>
      <c r="I33" s="219"/>
      <c r="J33" s="220"/>
      <c r="K33" s="221"/>
      <c r="L33" s="224"/>
      <c r="M33" s="220"/>
      <c r="N33" s="220"/>
      <c r="O33" s="220"/>
      <c r="P33" s="218"/>
      <c r="Q33" s="222"/>
      <c r="R33" s="222"/>
      <c r="S33" s="223"/>
      <c r="T33" s="220"/>
    </row>
    <row r="34" spans="2:20" s="208" customFormat="1" ht="12" x14ac:dyDescent="0.2">
      <c r="B34" s="216"/>
      <c r="C34" s="217"/>
      <c r="D34" s="225"/>
      <c r="E34" s="219"/>
      <c r="F34" s="219"/>
      <c r="G34" s="219"/>
      <c r="H34" s="219"/>
      <c r="I34" s="219"/>
      <c r="J34" s="220"/>
      <c r="K34" s="221"/>
      <c r="L34" s="224"/>
      <c r="M34" s="220"/>
      <c r="N34" s="220"/>
      <c r="O34" s="220"/>
      <c r="P34" s="218"/>
      <c r="Q34" s="222"/>
      <c r="R34" s="222"/>
      <c r="S34" s="223"/>
      <c r="T34" s="220"/>
    </row>
    <row r="35" spans="2:20" s="208" customFormat="1" ht="12" x14ac:dyDescent="0.2">
      <c r="B35" s="216"/>
      <c r="C35" s="217"/>
      <c r="D35" s="225"/>
      <c r="E35" s="219"/>
      <c r="F35" s="219"/>
      <c r="G35" s="219"/>
      <c r="H35" s="219"/>
      <c r="I35" s="219"/>
      <c r="J35" s="220"/>
      <c r="K35" s="221"/>
      <c r="L35" s="224"/>
      <c r="M35" s="220"/>
      <c r="N35" s="220"/>
      <c r="O35" s="220"/>
      <c r="P35" s="218"/>
      <c r="Q35" s="222"/>
      <c r="R35" s="222"/>
      <c r="S35" s="223"/>
      <c r="T35" s="220"/>
    </row>
    <row r="36" spans="2:20" s="208" customFormat="1" ht="12" x14ac:dyDescent="0.2">
      <c r="B36" s="216"/>
      <c r="C36" s="217"/>
      <c r="D36" s="225"/>
      <c r="E36" s="219"/>
      <c r="F36" s="219"/>
      <c r="G36" s="219"/>
      <c r="H36" s="219"/>
      <c r="I36" s="219"/>
      <c r="J36" s="220"/>
      <c r="K36" s="221"/>
      <c r="L36" s="224"/>
      <c r="M36" s="220"/>
      <c r="N36" s="220"/>
      <c r="O36" s="220"/>
      <c r="P36" s="218"/>
      <c r="Q36" s="222"/>
      <c r="R36" s="222"/>
      <c r="S36" s="223"/>
      <c r="T36" s="220"/>
    </row>
    <row r="37" spans="2:20" s="208" customFormat="1" ht="12" x14ac:dyDescent="0.2">
      <c r="B37" s="216"/>
      <c r="C37" s="217"/>
      <c r="D37" s="225"/>
      <c r="E37" s="219"/>
      <c r="F37" s="219"/>
      <c r="G37" s="219"/>
      <c r="H37" s="219"/>
      <c r="I37" s="219"/>
      <c r="J37" s="220"/>
      <c r="K37" s="221"/>
      <c r="L37" s="224"/>
      <c r="M37" s="220"/>
      <c r="N37" s="220"/>
      <c r="O37" s="220"/>
      <c r="P37" s="218"/>
      <c r="Q37" s="222"/>
      <c r="R37" s="222"/>
      <c r="S37" s="223"/>
      <c r="T37" s="220"/>
    </row>
    <row r="38" spans="2:20" s="208" customFormat="1" ht="12" x14ac:dyDescent="0.2">
      <c r="B38" s="216"/>
      <c r="C38" s="217"/>
      <c r="D38" s="225"/>
      <c r="E38" s="219"/>
      <c r="F38" s="219"/>
      <c r="G38" s="219"/>
      <c r="H38" s="219"/>
      <c r="I38" s="219"/>
      <c r="J38" s="220"/>
      <c r="K38" s="221"/>
      <c r="L38" s="224"/>
      <c r="M38" s="220"/>
      <c r="N38" s="220"/>
      <c r="O38" s="220"/>
      <c r="P38" s="218"/>
      <c r="Q38" s="222"/>
      <c r="R38" s="222"/>
      <c r="S38" s="223"/>
      <c r="T38" s="220"/>
    </row>
    <row r="39" spans="2:20" s="208" customFormat="1" ht="12" x14ac:dyDescent="0.2">
      <c r="B39" s="216"/>
      <c r="C39" s="217"/>
      <c r="D39" s="225"/>
      <c r="E39" s="219"/>
      <c r="F39" s="219"/>
      <c r="G39" s="219"/>
      <c r="H39" s="219"/>
      <c r="I39" s="219"/>
      <c r="J39" s="220"/>
      <c r="K39" s="221"/>
      <c r="L39" s="224"/>
      <c r="M39" s="220"/>
      <c r="N39" s="220"/>
      <c r="O39" s="220"/>
      <c r="P39" s="218"/>
      <c r="Q39" s="222"/>
      <c r="R39" s="222"/>
      <c r="S39" s="223"/>
      <c r="T39" s="220"/>
    </row>
    <row r="40" spans="2:20" s="208" customFormat="1" ht="12" x14ac:dyDescent="0.2">
      <c r="B40" s="216"/>
      <c r="C40" s="217"/>
      <c r="D40" s="225"/>
      <c r="E40" s="219"/>
      <c r="F40" s="219"/>
      <c r="G40" s="219"/>
      <c r="H40" s="219"/>
      <c r="I40" s="219"/>
      <c r="J40" s="220"/>
      <c r="K40" s="221"/>
      <c r="L40" s="224"/>
      <c r="M40" s="220"/>
      <c r="N40" s="220"/>
      <c r="O40" s="220"/>
      <c r="P40" s="218"/>
      <c r="Q40" s="222"/>
      <c r="R40" s="222"/>
      <c r="S40" s="223"/>
      <c r="T40" s="220"/>
    </row>
    <row r="41" spans="2:20" s="208" customFormat="1" ht="12" x14ac:dyDescent="0.2">
      <c r="B41" s="216"/>
      <c r="C41" s="217"/>
      <c r="D41" s="219"/>
      <c r="E41" s="219"/>
      <c r="F41" s="219"/>
      <c r="G41" s="219"/>
      <c r="H41" s="219"/>
      <c r="I41" s="218"/>
      <c r="J41" s="220"/>
      <c r="K41" s="221"/>
      <c r="L41" s="224"/>
      <c r="M41" s="220"/>
      <c r="N41" s="220"/>
      <c r="O41" s="220"/>
      <c r="P41" s="218"/>
      <c r="Q41" s="222"/>
      <c r="R41" s="222"/>
      <c r="S41" s="223"/>
      <c r="T41" s="220"/>
    </row>
    <row r="42" spans="2:20" s="208" customFormat="1" ht="12" x14ac:dyDescent="0.2">
      <c r="B42" s="216"/>
      <c r="C42" s="217"/>
      <c r="D42" s="225"/>
      <c r="E42" s="219"/>
      <c r="F42" s="219"/>
      <c r="G42" s="219"/>
      <c r="H42" s="219"/>
      <c r="I42" s="219"/>
      <c r="J42" s="220"/>
      <c r="K42" s="221"/>
      <c r="L42" s="224"/>
      <c r="M42" s="220"/>
      <c r="N42" s="220"/>
      <c r="O42" s="220"/>
      <c r="P42" s="218"/>
      <c r="Q42" s="222"/>
      <c r="R42" s="222"/>
      <c r="S42" s="223"/>
      <c r="T42" s="220"/>
    </row>
    <row r="43" spans="2:20" s="208" customFormat="1" ht="12" x14ac:dyDescent="0.2">
      <c r="B43" s="216"/>
      <c r="C43" s="217"/>
      <c r="D43" s="225"/>
      <c r="E43" s="219"/>
      <c r="F43" s="219"/>
      <c r="G43" s="219"/>
      <c r="H43" s="219"/>
      <c r="I43" s="219"/>
      <c r="J43" s="220"/>
      <c r="K43" s="221"/>
      <c r="L43" s="224"/>
      <c r="M43" s="220"/>
      <c r="N43" s="220"/>
      <c r="O43" s="220"/>
      <c r="P43" s="218"/>
      <c r="Q43" s="222"/>
      <c r="R43" s="222"/>
      <c r="S43" s="223"/>
      <c r="T43" s="220"/>
    </row>
    <row r="44" spans="2:20" s="208" customFormat="1" ht="12" x14ac:dyDescent="0.2">
      <c r="B44" s="216"/>
      <c r="C44" s="217"/>
      <c r="D44" s="225"/>
      <c r="E44" s="219"/>
      <c r="F44" s="219"/>
      <c r="G44" s="219"/>
      <c r="H44" s="219"/>
      <c r="I44" s="219"/>
      <c r="J44" s="220"/>
      <c r="K44" s="221"/>
      <c r="L44" s="224"/>
      <c r="M44" s="220"/>
      <c r="N44" s="220"/>
      <c r="O44" s="220"/>
      <c r="P44" s="218"/>
      <c r="Q44" s="222"/>
      <c r="R44" s="222"/>
      <c r="S44" s="223"/>
      <c r="T44" s="220"/>
    </row>
    <row r="45" spans="2:20" s="208" customFormat="1" ht="12" x14ac:dyDescent="0.2">
      <c r="B45" s="216"/>
      <c r="C45" s="217"/>
      <c r="D45" s="225"/>
      <c r="E45" s="219"/>
      <c r="F45" s="219"/>
      <c r="G45" s="219"/>
      <c r="H45" s="219"/>
      <c r="I45" s="219"/>
      <c r="J45" s="220"/>
      <c r="K45" s="221"/>
      <c r="L45" s="224"/>
      <c r="M45" s="220"/>
      <c r="N45" s="220"/>
      <c r="O45" s="220"/>
      <c r="P45" s="218"/>
      <c r="Q45" s="222"/>
      <c r="R45" s="222"/>
      <c r="S45" s="223"/>
      <c r="T45" s="220"/>
    </row>
    <row r="46" spans="2:20" s="208" customFormat="1" ht="12" x14ac:dyDescent="0.2">
      <c r="B46" s="216"/>
      <c r="C46" s="217"/>
      <c r="D46" s="225"/>
      <c r="E46" s="219"/>
      <c r="F46" s="219"/>
      <c r="G46" s="219"/>
      <c r="H46" s="219"/>
      <c r="I46" s="219"/>
      <c r="J46" s="220"/>
      <c r="K46" s="221"/>
      <c r="L46" s="224"/>
      <c r="M46" s="220"/>
      <c r="N46" s="220"/>
      <c r="O46" s="220"/>
      <c r="P46" s="218"/>
      <c r="Q46" s="222"/>
      <c r="R46" s="222"/>
      <c r="S46" s="223"/>
      <c r="T46" s="220"/>
    </row>
    <row r="47" spans="2:20" s="208" customFormat="1" ht="12" x14ac:dyDescent="0.2">
      <c r="B47" s="216"/>
      <c r="C47" s="217"/>
      <c r="D47" s="225"/>
      <c r="E47" s="219"/>
      <c r="F47" s="219"/>
      <c r="G47" s="219"/>
      <c r="H47" s="219"/>
      <c r="I47" s="219"/>
      <c r="J47" s="220"/>
      <c r="K47" s="221"/>
      <c r="L47" s="224"/>
      <c r="M47" s="220"/>
      <c r="N47" s="220"/>
      <c r="O47" s="220"/>
      <c r="P47" s="218"/>
      <c r="Q47" s="222"/>
      <c r="R47" s="222"/>
      <c r="S47" s="223"/>
      <c r="T47" s="220"/>
    </row>
    <row r="48" spans="2:20" s="208" customFormat="1" ht="12" x14ac:dyDescent="0.2">
      <c r="B48" s="216"/>
      <c r="C48" s="217"/>
      <c r="D48" s="225"/>
      <c r="E48" s="219"/>
      <c r="F48" s="219"/>
      <c r="G48" s="219"/>
      <c r="H48" s="219"/>
      <c r="I48" s="219"/>
      <c r="J48" s="220"/>
      <c r="K48" s="221"/>
      <c r="L48" s="224"/>
      <c r="M48" s="220"/>
      <c r="N48" s="220"/>
      <c r="O48" s="220"/>
      <c r="P48" s="218"/>
      <c r="Q48" s="222"/>
      <c r="R48" s="222"/>
      <c r="S48" s="223"/>
      <c r="T48" s="220"/>
    </row>
    <row r="49" spans="2:20" s="208" customFormat="1" ht="12" x14ac:dyDescent="0.2">
      <c r="B49" s="216"/>
      <c r="C49" s="217"/>
      <c r="D49" s="225"/>
      <c r="E49" s="219"/>
      <c r="F49" s="219"/>
      <c r="G49" s="219"/>
      <c r="H49" s="219"/>
      <c r="I49" s="219"/>
      <c r="J49" s="220"/>
      <c r="K49" s="221"/>
      <c r="L49" s="224"/>
      <c r="M49" s="220"/>
      <c r="N49" s="220"/>
      <c r="O49" s="220"/>
      <c r="P49" s="218"/>
      <c r="Q49" s="222"/>
      <c r="R49" s="222"/>
      <c r="S49" s="223"/>
      <c r="T49" s="220"/>
    </row>
    <row r="50" spans="2:20" s="208" customFormat="1" ht="12" x14ac:dyDescent="0.2">
      <c r="B50" s="216"/>
      <c r="C50" s="217"/>
      <c r="D50" s="219"/>
      <c r="E50" s="219"/>
      <c r="F50" s="219"/>
      <c r="G50" s="219"/>
      <c r="H50" s="219"/>
      <c r="I50" s="218"/>
      <c r="J50" s="220"/>
      <c r="K50" s="221"/>
      <c r="L50" s="224"/>
      <c r="M50" s="220"/>
      <c r="N50" s="220"/>
      <c r="O50" s="220"/>
      <c r="P50" s="218"/>
      <c r="Q50" s="222"/>
      <c r="R50" s="222"/>
      <c r="S50" s="223"/>
      <c r="T50" s="220"/>
    </row>
    <row r="51" spans="2:20" s="208" customFormat="1" ht="12" x14ac:dyDescent="0.2">
      <c r="B51" s="216"/>
      <c r="C51" s="217"/>
      <c r="D51" s="219"/>
      <c r="E51" s="219"/>
      <c r="F51" s="219"/>
      <c r="G51" s="219"/>
      <c r="H51" s="219"/>
      <c r="I51" s="218"/>
      <c r="J51" s="220"/>
      <c r="K51" s="221"/>
      <c r="L51" s="224"/>
      <c r="M51" s="220"/>
      <c r="N51" s="220"/>
      <c r="O51" s="220"/>
      <c r="P51" s="218"/>
      <c r="Q51" s="222"/>
      <c r="R51" s="222"/>
      <c r="S51" s="223"/>
      <c r="T51" s="220"/>
    </row>
    <row r="52" spans="2:20" s="208" customFormat="1" ht="12" x14ac:dyDescent="0.2">
      <c r="B52" s="216"/>
      <c r="C52" s="217"/>
      <c r="D52" s="225"/>
      <c r="E52" s="219"/>
      <c r="F52" s="219"/>
      <c r="G52" s="219"/>
      <c r="H52" s="219"/>
      <c r="I52" s="219"/>
      <c r="J52" s="220"/>
      <c r="K52" s="221"/>
      <c r="L52" s="224"/>
      <c r="M52" s="220"/>
      <c r="N52" s="220"/>
      <c r="O52" s="220"/>
      <c r="P52" s="218"/>
      <c r="Q52" s="222"/>
      <c r="R52" s="222"/>
      <c r="S52" s="223"/>
      <c r="T52" s="220"/>
    </row>
    <row r="53" spans="2:20" s="208" customFormat="1" ht="12" x14ac:dyDescent="0.2">
      <c r="B53" s="227"/>
      <c r="C53" s="228"/>
      <c r="D53" s="229"/>
      <c r="E53" s="229"/>
      <c r="F53" s="219"/>
      <c r="G53" s="219"/>
      <c r="H53" s="219"/>
      <c r="I53" s="229"/>
      <c r="J53" s="220"/>
      <c r="K53" s="229"/>
      <c r="L53" s="229"/>
      <c r="M53" s="229"/>
      <c r="N53" s="229"/>
      <c r="O53" s="229"/>
      <c r="P53" s="229"/>
      <c r="Q53" s="229"/>
      <c r="R53" s="222"/>
      <c r="S53" s="231"/>
      <c r="T53" s="220"/>
    </row>
    <row r="54" spans="2:20" x14ac:dyDescent="0.2">
      <c r="B54" s="237"/>
      <c r="C54" s="237"/>
      <c r="D54" s="238">
        <f>SUBTOTAL(109,D14:D53)</f>
        <v>0</v>
      </c>
      <c r="E54" s="238">
        <f>SUBTOTAL(109,E14:E53)</f>
        <v>0</v>
      </c>
      <c r="F54" s="238">
        <f>SUM(tabAnexo023121720321132[[#This Row],[Federales]:[Estatales]])</f>
        <v>0</v>
      </c>
      <c r="G54" s="238"/>
      <c r="H54" s="238"/>
      <c r="I54" s="239"/>
      <c r="J54" s="240"/>
      <c r="K54" s="239"/>
      <c r="L54" s="238">
        <f>SUBTOTAL(109,L14:L53)</f>
        <v>0</v>
      </c>
      <c r="M54" s="239"/>
      <c r="N54" s="238">
        <f>SUBTOTAL(109,N14:N53)</f>
        <v>0</v>
      </c>
      <c r="O54" s="239"/>
      <c r="P54" s="239"/>
      <c r="Q54" s="238">
        <f>SUBTOTAL(109,Q14:Q53)</f>
        <v>0</v>
      </c>
      <c r="R54" s="239"/>
      <c r="S54" s="241"/>
      <c r="T54" s="239"/>
    </row>
    <row r="55" spans="2:20" ht="14.25" customHeight="1" x14ac:dyDescent="0.2"/>
    <row r="56" spans="2:20" hidden="1" x14ac:dyDescent="0.2"/>
    <row r="57" spans="2:20" hidden="1" x14ac:dyDescent="0.2"/>
    <row r="58" spans="2:20" hidden="1" x14ac:dyDescent="0.2"/>
    <row r="59" spans="2:20" ht="43.5" hidden="1" customHeight="1" x14ac:dyDescent="0.2"/>
    <row r="60" spans="2:20" ht="4.5" customHeight="1" x14ac:dyDescent="0.2"/>
    <row r="61" spans="2:20" ht="3.75" customHeight="1" x14ac:dyDescent="0.2"/>
    <row r="68" spans="2:8" x14ac:dyDescent="0.2">
      <c r="B68" s="376" t="s">
        <v>506</v>
      </c>
      <c r="C68" s="376"/>
      <c r="D68" s="376"/>
      <c r="E68" s="376"/>
      <c r="F68" s="376"/>
      <c r="G68" s="376"/>
      <c r="H68" s="376"/>
    </row>
    <row r="69" spans="2:8" x14ac:dyDescent="0.2">
      <c r="B69" s="376" t="s">
        <v>520</v>
      </c>
      <c r="C69" s="376"/>
      <c r="D69" s="376"/>
      <c r="E69" s="376"/>
      <c r="F69" s="376"/>
      <c r="G69" s="376"/>
      <c r="H69" s="376"/>
    </row>
    <row r="70" spans="2:8" ht="15" x14ac:dyDescent="0.25">
      <c r="B70" s="173"/>
      <c r="C70"/>
      <c r="D70"/>
      <c r="E70"/>
      <c r="F70"/>
      <c r="G70"/>
      <c r="H70"/>
    </row>
    <row r="71" spans="2:8" x14ac:dyDescent="0.2">
      <c r="B71" s="243" t="s">
        <v>521</v>
      </c>
      <c r="C71" s="244" t="s">
        <v>368</v>
      </c>
      <c r="D71" s="377" t="s">
        <v>522</v>
      </c>
      <c r="E71" s="377"/>
      <c r="F71" s="377"/>
      <c r="G71" s="377"/>
      <c r="H71" s="377"/>
    </row>
    <row r="72" spans="2:8" x14ac:dyDescent="0.2">
      <c r="B72" s="378">
        <v>1</v>
      </c>
      <c r="C72" s="246" t="s">
        <v>523</v>
      </c>
      <c r="D72" s="379" t="s">
        <v>524</v>
      </c>
      <c r="E72" s="379"/>
      <c r="F72" s="379"/>
      <c r="G72" s="379"/>
      <c r="H72" s="379"/>
    </row>
    <row r="73" spans="2:8" x14ac:dyDescent="0.2">
      <c r="B73" s="378"/>
      <c r="C73" s="246" t="s">
        <v>525</v>
      </c>
      <c r="D73" s="379" t="s">
        <v>526</v>
      </c>
      <c r="E73" s="379"/>
      <c r="F73" s="379"/>
      <c r="G73" s="379"/>
      <c r="H73" s="379"/>
    </row>
    <row r="74" spans="2:8" x14ac:dyDescent="0.2">
      <c r="B74" s="378"/>
      <c r="C74" s="246" t="s">
        <v>527</v>
      </c>
      <c r="D74" s="379" t="s">
        <v>528</v>
      </c>
      <c r="E74" s="379"/>
      <c r="F74" s="379"/>
      <c r="G74" s="379"/>
      <c r="H74" s="379"/>
    </row>
    <row r="75" spans="2:8" x14ac:dyDescent="0.2">
      <c r="B75" s="378"/>
      <c r="C75" s="246" t="s">
        <v>529</v>
      </c>
      <c r="D75" s="379" t="s">
        <v>530</v>
      </c>
      <c r="E75" s="379"/>
      <c r="F75" s="379"/>
      <c r="G75" s="379"/>
      <c r="H75" s="379"/>
    </row>
    <row r="76" spans="2:8" x14ac:dyDescent="0.2">
      <c r="B76" s="378"/>
      <c r="C76" s="246" t="s">
        <v>531</v>
      </c>
      <c r="D76" s="379" t="s">
        <v>532</v>
      </c>
      <c r="E76" s="379"/>
      <c r="F76" s="379"/>
      <c r="G76" s="379"/>
      <c r="H76" s="379"/>
    </row>
    <row r="77" spans="2:8" x14ac:dyDescent="0.2">
      <c r="B77" s="245">
        <v>2</v>
      </c>
      <c r="C77" s="246" t="s">
        <v>533</v>
      </c>
      <c r="D77" s="379" t="s">
        <v>534</v>
      </c>
      <c r="E77" s="379"/>
      <c r="F77" s="379"/>
      <c r="G77" s="379"/>
      <c r="H77" s="379"/>
    </row>
    <row r="78" spans="2:8" x14ac:dyDescent="0.2">
      <c r="B78" s="380" t="s">
        <v>479</v>
      </c>
      <c r="C78" s="380"/>
      <c r="D78" s="380"/>
      <c r="E78" s="380"/>
      <c r="F78" s="380"/>
      <c r="G78" s="380"/>
      <c r="H78" s="380"/>
    </row>
    <row r="79" spans="2:8" ht="28.5" customHeight="1" x14ac:dyDescent="0.2">
      <c r="B79" s="245">
        <v>3</v>
      </c>
      <c r="C79" s="246" t="s">
        <v>535</v>
      </c>
      <c r="D79" s="375" t="s">
        <v>536</v>
      </c>
      <c r="E79" s="375"/>
      <c r="F79" s="375"/>
      <c r="G79" s="375"/>
      <c r="H79" s="375"/>
    </row>
    <row r="80" spans="2:8" x14ac:dyDescent="0.2">
      <c r="B80" s="245">
        <v>4</v>
      </c>
      <c r="C80" s="246" t="s">
        <v>537</v>
      </c>
      <c r="D80" s="379" t="s">
        <v>538</v>
      </c>
      <c r="E80" s="379"/>
      <c r="F80" s="379"/>
      <c r="G80" s="379"/>
      <c r="H80" s="379"/>
    </row>
    <row r="81" spans="2:8" x14ac:dyDescent="0.2">
      <c r="B81" s="380" t="s">
        <v>480</v>
      </c>
      <c r="C81" s="380"/>
      <c r="D81" s="380"/>
      <c r="E81" s="380"/>
      <c r="F81" s="380"/>
      <c r="G81" s="380"/>
      <c r="H81" s="380"/>
    </row>
    <row r="82" spans="2:8" ht="27" customHeight="1" x14ac:dyDescent="0.2">
      <c r="B82" s="245">
        <v>5</v>
      </c>
      <c r="C82" s="246" t="s">
        <v>539</v>
      </c>
      <c r="D82" s="375" t="s">
        <v>540</v>
      </c>
      <c r="E82" s="375"/>
      <c r="F82" s="375"/>
      <c r="G82" s="375"/>
      <c r="H82" s="375"/>
    </row>
    <row r="83" spans="2:8" ht="28.5" customHeight="1" x14ac:dyDescent="0.2">
      <c r="B83" s="245">
        <v>6</v>
      </c>
      <c r="C83" s="246" t="s">
        <v>541</v>
      </c>
      <c r="D83" s="375" t="s">
        <v>542</v>
      </c>
      <c r="E83" s="375"/>
      <c r="F83" s="375"/>
      <c r="G83" s="375"/>
      <c r="H83" s="375"/>
    </row>
    <row r="84" spans="2:8" x14ac:dyDescent="0.2">
      <c r="B84" s="245">
        <v>7</v>
      </c>
      <c r="C84" s="246" t="s">
        <v>543</v>
      </c>
      <c r="D84" s="375" t="s">
        <v>544</v>
      </c>
      <c r="E84" s="375"/>
      <c r="F84" s="375"/>
      <c r="G84" s="375"/>
      <c r="H84" s="375"/>
    </row>
    <row r="85" spans="2:8" ht="28.5" customHeight="1" x14ac:dyDescent="0.2">
      <c r="B85" s="245">
        <v>8</v>
      </c>
      <c r="C85" s="246" t="s">
        <v>545</v>
      </c>
      <c r="D85" s="375" t="s">
        <v>546</v>
      </c>
      <c r="E85" s="375"/>
      <c r="F85" s="375"/>
      <c r="G85" s="375"/>
      <c r="H85" s="375"/>
    </row>
    <row r="86" spans="2:8" ht="28.5" customHeight="1" x14ac:dyDescent="0.2">
      <c r="B86" s="245">
        <v>9</v>
      </c>
      <c r="C86" s="246" t="s">
        <v>547</v>
      </c>
      <c r="D86" s="375" t="s">
        <v>548</v>
      </c>
      <c r="E86" s="375"/>
      <c r="F86" s="375"/>
      <c r="G86" s="375"/>
      <c r="H86" s="375"/>
    </row>
    <row r="87" spans="2:8" x14ac:dyDescent="0.2">
      <c r="B87" s="245">
        <v>10</v>
      </c>
      <c r="C87" s="246" t="s">
        <v>549</v>
      </c>
      <c r="D87" s="375" t="s">
        <v>550</v>
      </c>
      <c r="E87" s="375"/>
      <c r="F87" s="375"/>
      <c r="G87" s="375"/>
      <c r="H87" s="375"/>
    </row>
    <row r="88" spans="2:8" x14ac:dyDescent="0.2">
      <c r="B88" s="381" t="s">
        <v>551</v>
      </c>
      <c r="C88" s="381"/>
      <c r="D88" s="381"/>
      <c r="E88" s="381"/>
      <c r="F88" s="381"/>
      <c r="G88" s="381"/>
      <c r="H88" s="381"/>
    </row>
    <row r="89" spans="2:8" ht="25.5" customHeight="1" x14ac:dyDescent="0.2">
      <c r="B89" s="245">
        <v>11</v>
      </c>
      <c r="C89" s="246" t="s">
        <v>552</v>
      </c>
      <c r="D89" s="375" t="s">
        <v>553</v>
      </c>
      <c r="E89" s="375"/>
      <c r="F89" s="375"/>
      <c r="G89" s="375"/>
      <c r="H89" s="375"/>
    </row>
    <row r="90" spans="2:8" x14ac:dyDescent="0.2">
      <c r="B90" s="380" t="s">
        <v>554</v>
      </c>
      <c r="C90" s="380"/>
      <c r="D90" s="380"/>
      <c r="E90" s="380"/>
      <c r="F90" s="380"/>
      <c r="G90" s="380"/>
      <c r="H90" s="380"/>
    </row>
    <row r="91" spans="2:8" x14ac:dyDescent="0.2">
      <c r="B91" s="245">
        <v>12</v>
      </c>
      <c r="C91" s="246" t="s">
        <v>555</v>
      </c>
      <c r="D91" s="379" t="s">
        <v>556</v>
      </c>
      <c r="E91" s="379"/>
      <c r="F91" s="379"/>
      <c r="G91" s="379"/>
      <c r="H91" s="379"/>
    </row>
    <row r="92" spans="2:8" x14ac:dyDescent="0.2">
      <c r="B92" s="245">
        <v>13</v>
      </c>
      <c r="C92" s="246" t="s">
        <v>557</v>
      </c>
      <c r="D92" s="379" t="s">
        <v>558</v>
      </c>
      <c r="E92" s="379"/>
      <c r="F92" s="379"/>
      <c r="G92" s="379"/>
      <c r="H92" s="379"/>
    </row>
    <row r="93" spans="2:8" x14ac:dyDescent="0.2">
      <c r="B93" s="245">
        <v>14</v>
      </c>
      <c r="C93" s="246" t="s">
        <v>516</v>
      </c>
      <c r="D93" s="382" t="s">
        <v>559</v>
      </c>
      <c r="E93" s="383"/>
      <c r="F93" s="383"/>
      <c r="G93" s="383"/>
      <c r="H93" s="384"/>
    </row>
    <row r="94" spans="2:8" x14ac:dyDescent="0.2">
      <c r="B94" s="381" t="s">
        <v>560</v>
      </c>
      <c r="C94" s="381"/>
      <c r="D94" s="381"/>
      <c r="E94" s="381"/>
      <c r="F94" s="381"/>
      <c r="G94" s="381"/>
      <c r="H94" s="381"/>
    </row>
    <row r="95" spans="2:8" x14ac:dyDescent="0.2">
      <c r="B95" s="245">
        <v>15</v>
      </c>
      <c r="C95" s="246" t="s">
        <v>561</v>
      </c>
      <c r="D95" s="382" t="s">
        <v>562</v>
      </c>
      <c r="E95" s="383"/>
      <c r="F95" s="383"/>
      <c r="G95" s="383"/>
      <c r="H95" s="384"/>
    </row>
    <row r="96" spans="2:8" x14ac:dyDescent="0.2">
      <c r="B96" s="381" t="s">
        <v>511</v>
      </c>
      <c r="C96" s="381"/>
      <c r="D96" s="381"/>
      <c r="E96" s="381"/>
      <c r="F96" s="381"/>
      <c r="G96" s="381"/>
      <c r="H96" s="381"/>
    </row>
    <row r="97" spans="2:8" x14ac:dyDescent="0.2">
      <c r="B97" s="245">
        <v>16</v>
      </c>
      <c r="C97" s="246" t="s">
        <v>500</v>
      </c>
      <c r="D97" s="379" t="s">
        <v>563</v>
      </c>
      <c r="E97" s="379"/>
      <c r="F97" s="379"/>
      <c r="G97" s="379"/>
      <c r="H97" s="379"/>
    </row>
    <row r="98" spans="2:8" x14ac:dyDescent="0.2">
      <c r="B98" s="245">
        <v>17</v>
      </c>
      <c r="C98" s="246" t="s">
        <v>498</v>
      </c>
      <c r="D98" s="379" t="s">
        <v>564</v>
      </c>
      <c r="E98" s="379"/>
      <c r="F98" s="379"/>
      <c r="G98" s="379"/>
      <c r="H98" s="379"/>
    </row>
    <row r="99" spans="2:8" x14ac:dyDescent="0.2">
      <c r="B99" s="381" t="s">
        <v>485</v>
      </c>
      <c r="C99" s="381"/>
      <c r="D99" s="381"/>
      <c r="E99" s="381"/>
      <c r="F99" s="381"/>
      <c r="G99" s="381"/>
      <c r="H99" s="381"/>
    </row>
    <row r="100" spans="2:8" x14ac:dyDescent="0.2">
      <c r="B100" s="245">
        <v>18</v>
      </c>
      <c r="C100" s="246" t="s">
        <v>565</v>
      </c>
      <c r="D100" s="379" t="s">
        <v>566</v>
      </c>
      <c r="E100" s="379"/>
      <c r="F100" s="379"/>
      <c r="G100" s="379"/>
      <c r="H100" s="379"/>
    </row>
    <row r="101" spans="2:8" ht="25.5" customHeight="1" x14ac:dyDescent="0.2">
      <c r="B101" s="245">
        <v>19</v>
      </c>
      <c r="C101" s="246" t="s">
        <v>503</v>
      </c>
      <c r="D101" s="375" t="s">
        <v>567</v>
      </c>
      <c r="E101" s="375"/>
      <c r="F101" s="375"/>
      <c r="G101" s="375"/>
      <c r="H101" s="375"/>
    </row>
    <row r="102" spans="2:8" ht="28.5" customHeight="1" x14ac:dyDescent="0.2">
      <c r="B102" s="245">
        <v>20</v>
      </c>
      <c r="C102" s="246" t="s">
        <v>504</v>
      </c>
      <c r="D102" s="386" t="s">
        <v>568</v>
      </c>
      <c r="E102" s="387"/>
      <c r="F102" s="387"/>
      <c r="G102" s="387"/>
      <c r="H102" s="388"/>
    </row>
    <row r="103" spans="2:8" x14ac:dyDescent="0.2">
      <c r="B103" s="380" t="s">
        <v>569</v>
      </c>
      <c r="C103" s="380"/>
      <c r="D103" s="380"/>
      <c r="E103" s="380"/>
      <c r="F103" s="380"/>
      <c r="G103" s="380"/>
      <c r="H103" s="380"/>
    </row>
    <row r="104" spans="2:8" ht="26.25" customHeight="1" x14ac:dyDescent="0.2">
      <c r="B104" s="245">
        <v>21</v>
      </c>
      <c r="C104" s="246" t="s">
        <v>505</v>
      </c>
      <c r="D104" s="375" t="s">
        <v>570</v>
      </c>
      <c r="E104" s="375"/>
      <c r="F104" s="375"/>
      <c r="G104" s="375"/>
      <c r="H104" s="375"/>
    </row>
    <row r="105" spans="2:8" x14ac:dyDescent="0.2">
      <c r="B105" s="247"/>
      <c r="C105" s="208"/>
      <c r="D105" s="248"/>
      <c r="E105" s="248"/>
      <c r="F105" s="248"/>
      <c r="G105" s="248"/>
      <c r="H105" s="248"/>
    </row>
    <row r="106" spans="2:8" x14ac:dyDescent="0.2">
      <c r="B106" s="247"/>
      <c r="C106" s="208" t="s">
        <v>571</v>
      </c>
      <c r="D106" s="389" t="s">
        <v>572</v>
      </c>
      <c r="E106" s="389"/>
      <c r="F106" s="389"/>
      <c r="G106" s="389"/>
      <c r="H106" s="389"/>
    </row>
    <row r="107" spans="2:8" x14ac:dyDescent="0.2">
      <c r="B107" s="247"/>
      <c r="C107" s="208"/>
      <c r="D107" s="385" t="s">
        <v>573</v>
      </c>
      <c r="E107" s="385"/>
      <c r="F107" s="385"/>
      <c r="G107" s="385"/>
      <c r="H107" s="385"/>
    </row>
    <row r="108" spans="2:8" x14ac:dyDescent="0.2">
      <c r="B108" s="247"/>
      <c r="C108" s="208"/>
      <c r="D108" s="385"/>
      <c r="E108" s="385"/>
      <c r="F108" s="385"/>
      <c r="G108" s="385"/>
      <c r="H108" s="385"/>
    </row>
  </sheetData>
  <mergeCells count="53">
    <mergeCell ref="D107:H108"/>
    <mergeCell ref="D95:H95"/>
    <mergeCell ref="B96:H96"/>
    <mergeCell ref="D97:H97"/>
    <mergeCell ref="D98:H98"/>
    <mergeCell ref="B99:H99"/>
    <mergeCell ref="D100:H100"/>
    <mergeCell ref="D101:H101"/>
    <mergeCell ref="D102:H102"/>
    <mergeCell ref="B103:H103"/>
    <mergeCell ref="D104:H104"/>
    <mergeCell ref="D106:H106"/>
    <mergeCell ref="B94:H94"/>
    <mergeCell ref="D83:H83"/>
    <mergeCell ref="D84:H84"/>
    <mergeCell ref="D85:H85"/>
    <mergeCell ref="D86:H86"/>
    <mergeCell ref="D87:H87"/>
    <mergeCell ref="B88:H88"/>
    <mergeCell ref="D89:H89"/>
    <mergeCell ref="B90:H90"/>
    <mergeCell ref="D91:H91"/>
    <mergeCell ref="D92:H92"/>
    <mergeCell ref="D93:H93"/>
    <mergeCell ref="D82:H82"/>
    <mergeCell ref="B68:H68"/>
    <mergeCell ref="B69:H69"/>
    <mergeCell ref="D71:H71"/>
    <mergeCell ref="B72:B76"/>
    <mergeCell ref="D72:H72"/>
    <mergeCell ref="D73:H73"/>
    <mergeCell ref="D74:H74"/>
    <mergeCell ref="D75:H75"/>
    <mergeCell ref="D76:H76"/>
    <mergeCell ref="D77:H77"/>
    <mergeCell ref="B78:H78"/>
    <mergeCell ref="D79:H79"/>
    <mergeCell ref="D80:H80"/>
    <mergeCell ref="B81:H81"/>
    <mergeCell ref="B9:S9"/>
    <mergeCell ref="B10:S10"/>
    <mergeCell ref="B11:J11"/>
    <mergeCell ref="B12:C12"/>
    <mergeCell ref="D12:I12"/>
    <mergeCell ref="K12:M12"/>
    <mergeCell ref="O12:P12"/>
    <mergeCell ref="Q12:S12"/>
    <mergeCell ref="B8:S8"/>
    <mergeCell ref="C3:E3"/>
    <mergeCell ref="C4:E4"/>
    <mergeCell ref="C5:E5"/>
    <mergeCell ref="C6:E6"/>
    <mergeCell ref="C7:E7"/>
  </mergeCells>
  <conditionalFormatting sqref="B14 B28:B53">
    <cfRule type="duplicateValues" dxfId="35" priority="36"/>
  </conditionalFormatting>
  <conditionalFormatting sqref="B15:B21 B26:B27">
    <cfRule type="duplicateValues" dxfId="34" priority="3"/>
  </conditionalFormatting>
  <conditionalFormatting sqref="B15:B21">
    <cfRule type="duplicateValues" dxfId="33" priority="4"/>
  </conditionalFormatting>
  <conditionalFormatting sqref="B22:B25">
    <cfRule type="duplicateValues" dxfId="32" priority="2"/>
    <cfRule type="duplicateValues" dxfId="31" priority="1"/>
  </conditionalFormatting>
  <conditionalFormatting sqref="B52:B53 B14">
    <cfRule type="duplicateValues" dxfId="30" priority="33"/>
  </conditionalFormatting>
  <conditionalFormatting sqref="C15:C16 C21">
    <cfRule type="duplicateValues" dxfId="29" priority="31"/>
  </conditionalFormatting>
  <conditionalFormatting sqref="C17">
    <cfRule type="duplicateValues" dxfId="28" priority="15"/>
    <cfRule type="duplicateValues" dxfId="27" priority="16"/>
    <cfRule type="duplicateValues" dxfId="26" priority="17"/>
  </conditionalFormatting>
  <conditionalFormatting sqref="C18:C19">
    <cfRule type="duplicateValues" dxfId="25" priority="22"/>
    <cfRule type="duplicateValues" dxfId="24" priority="23"/>
    <cfRule type="duplicateValues" dxfId="23" priority="24"/>
  </conditionalFormatting>
  <conditionalFormatting sqref="C20">
    <cfRule type="duplicateValues" dxfId="22" priority="18"/>
    <cfRule type="duplicateValues" dxfId="21" priority="19"/>
  </conditionalFormatting>
  <conditionalFormatting sqref="C22:C24">
    <cfRule type="duplicateValues" dxfId="20" priority="27"/>
    <cfRule type="duplicateValues" dxfId="19" priority="28"/>
  </conditionalFormatting>
  <conditionalFormatting sqref="C25">
    <cfRule type="duplicateValues" dxfId="18" priority="13"/>
    <cfRule type="duplicateValues" dxfId="17" priority="14"/>
  </conditionalFormatting>
  <conditionalFormatting sqref="C26">
    <cfRule type="duplicateValues" dxfId="16" priority="29"/>
    <cfRule type="duplicateValues" dxfId="15" priority="30"/>
  </conditionalFormatting>
  <conditionalFormatting sqref="C27">
    <cfRule type="duplicateValues" dxfId="14" priority="20"/>
    <cfRule type="duplicateValues" dxfId="13" priority="21"/>
  </conditionalFormatting>
  <conditionalFormatting sqref="C32:C34">
    <cfRule type="duplicateValues" dxfId="12" priority="25"/>
    <cfRule type="duplicateValues" dxfId="11" priority="26"/>
  </conditionalFormatting>
  <conditionalFormatting sqref="C35">
    <cfRule type="duplicateValues" dxfId="10" priority="9"/>
    <cfRule type="duplicateValues" dxfId="9" priority="10"/>
  </conditionalFormatting>
  <conditionalFormatting sqref="C36">
    <cfRule type="duplicateValues" dxfId="8" priority="32"/>
  </conditionalFormatting>
  <conditionalFormatting sqref="C37:C39 C14 C28:C31 C49:C53">
    <cfRule type="duplicateValues" dxfId="7" priority="35"/>
  </conditionalFormatting>
  <conditionalFormatting sqref="C37:C39 C28:C31 C49:C51">
    <cfRule type="duplicateValues" dxfId="6" priority="34"/>
  </conditionalFormatting>
  <conditionalFormatting sqref="C40:C44">
    <cfRule type="duplicateValues" dxfId="5" priority="11"/>
    <cfRule type="duplicateValues" dxfId="4" priority="12"/>
  </conditionalFormatting>
  <conditionalFormatting sqref="C45">
    <cfRule type="duplicateValues" dxfId="3" priority="5"/>
    <cfRule type="duplicateValues" dxfId="2" priority="6"/>
  </conditionalFormatting>
  <conditionalFormatting sqref="C46:C48">
    <cfRule type="duplicateValues" dxfId="1" priority="7"/>
    <cfRule type="duplicateValues" dxfId="0" priority="8"/>
  </conditionalFormatting>
  <dataValidations count="3">
    <dataValidation type="list" allowBlank="1" showInputMessage="1" showErrorMessage="1" sqref="T14:T53" xr:uid="{00000000-0002-0000-1C00-000000000000}">
      <formula1>"Terminada y operando, Terminada sin operar, En Proceso, Suspendida, Abandonada,"</formula1>
    </dataValidation>
    <dataValidation type="list" allowBlank="1" showInputMessage="1" showErrorMessage="1" sqref="J14:J53" xr:uid="{00000000-0002-0000-1C00-000001000000}">
      <formula1>"Licitación Pública, Concurso por Invitación, Invitación a cuando menos 3 personas, Adjudicación Directa"</formula1>
    </dataValidation>
    <dataValidation type="list" allowBlank="1" showInputMessage="1" showErrorMessage="1" sqref="J54" xr:uid="{00000000-0002-0000-1C00-000002000000}">
      <formula1>"Licitación Pública, Invitación a cuando menos 5 personas, Invitación a cuando menos 3 personas, Adjudicación Directa"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0" fitToHeight="0" orientation="landscape" r:id="rId1"/>
  <headerFooter>
    <oddHeader xml:space="preserve">&amp;L&amp;P
</oddHeader>
  </headerFooter>
  <rowBreaks count="1" manualBreakCount="1">
    <brk id="66" max="19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7"/>
  <sheetViews>
    <sheetView zoomScaleNormal="100" workbookViewId="0">
      <pane ySplit="9" topLeftCell="A10" activePane="bottomLeft" state="frozen"/>
      <selection activeCell="B52" sqref="B52"/>
      <selection pane="bottomLeft" activeCell="D26" sqref="D26"/>
    </sheetView>
  </sheetViews>
  <sheetFormatPr baseColWidth="10" defaultRowHeight="15" x14ac:dyDescent="0.25"/>
  <cols>
    <col min="1" max="1" width="13.7109375" bestFit="1" customWidth="1"/>
    <col min="2" max="2" width="22.7109375" customWidth="1"/>
    <col min="3" max="4" width="13.85546875" customWidth="1"/>
    <col min="5" max="5" width="22.85546875" customWidth="1"/>
    <col min="6" max="6" width="13.5703125" customWidth="1"/>
    <col min="7" max="7" width="28.5703125" customWidth="1"/>
    <col min="8" max="8" width="21.85546875" customWidth="1"/>
    <col min="9" max="9" width="24.42578125" customWidth="1"/>
    <col min="10" max="10" width="13.85546875" customWidth="1"/>
  </cols>
  <sheetData>
    <row r="1" spans="1:10" s="94" customFormat="1" x14ac:dyDescent="0.25">
      <c r="A1" s="123" t="s">
        <v>11</v>
      </c>
      <c r="B1" s="124"/>
      <c r="C1" s="128"/>
      <c r="D1" s="128"/>
      <c r="E1" s="128"/>
      <c r="F1" s="128"/>
      <c r="G1" s="128"/>
      <c r="H1" s="110"/>
    </row>
    <row r="2" spans="1:10" s="94" customFormat="1" x14ac:dyDescent="0.25">
      <c r="A2" s="125" t="s">
        <v>12</v>
      </c>
      <c r="B2" s="126"/>
      <c r="C2" s="129"/>
      <c r="D2" s="129"/>
      <c r="E2" s="129"/>
      <c r="F2" s="129"/>
      <c r="G2" s="129"/>
      <c r="H2" s="110"/>
    </row>
    <row r="3" spans="1:10" s="94" customFormat="1" x14ac:dyDescent="0.25">
      <c r="A3" s="125" t="s">
        <v>296</v>
      </c>
      <c r="B3" s="126"/>
      <c r="C3" s="129"/>
      <c r="D3" s="129"/>
      <c r="E3" s="129"/>
      <c r="F3" s="129"/>
      <c r="G3" s="129"/>
      <c r="H3" s="110"/>
    </row>
    <row r="4" spans="1:10" s="94" customFormat="1" x14ac:dyDescent="0.25">
      <c r="A4" s="125" t="s">
        <v>158</v>
      </c>
      <c r="B4" s="126"/>
      <c r="C4" s="129"/>
      <c r="D4" s="129"/>
      <c r="E4" s="129"/>
      <c r="F4" s="129"/>
      <c r="G4" s="129"/>
      <c r="H4" s="110"/>
    </row>
    <row r="5" spans="1:10" s="94" customFormat="1" x14ac:dyDescent="0.25">
      <c r="A5" s="125" t="s">
        <v>148</v>
      </c>
      <c r="B5" s="126"/>
      <c r="C5" s="127" t="s">
        <v>461</v>
      </c>
      <c r="D5" s="127"/>
      <c r="E5" s="126"/>
      <c r="F5" s="126"/>
      <c r="G5" s="126"/>
    </row>
    <row r="6" spans="1:10" x14ac:dyDescent="0.25">
      <c r="A6" s="253" t="s">
        <v>298</v>
      </c>
      <c r="B6" s="253"/>
      <c r="C6" s="253"/>
      <c r="D6" s="253"/>
      <c r="E6" s="253"/>
      <c r="F6" s="253"/>
      <c r="G6" s="253"/>
      <c r="H6" s="253"/>
      <c r="I6" s="253"/>
      <c r="J6" s="253"/>
    </row>
    <row r="7" spans="1:10" x14ac:dyDescent="0.25">
      <c r="A7" s="254" t="s">
        <v>299</v>
      </c>
      <c r="B7" s="254"/>
      <c r="C7" s="254"/>
      <c r="D7" s="254"/>
      <c r="E7" s="254"/>
      <c r="F7" s="254"/>
      <c r="G7" s="254"/>
      <c r="H7" s="254"/>
      <c r="I7" s="254"/>
      <c r="J7" s="254"/>
    </row>
    <row r="8" spans="1:10" x14ac:dyDescent="0.25">
      <c r="A8" s="258" t="s">
        <v>5</v>
      </c>
      <c r="B8" s="259"/>
      <c r="C8" s="259"/>
      <c r="D8" s="259"/>
      <c r="E8" s="259"/>
      <c r="F8" s="259"/>
      <c r="G8" s="260"/>
      <c r="H8" s="250" t="s">
        <v>2</v>
      </c>
      <c r="I8" s="251"/>
      <c r="J8" s="252"/>
    </row>
    <row r="9" spans="1:10" s="109" customFormat="1" ht="50.25" customHeight="1" x14ac:dyDescent="0.25">
      <c r="A9" s="104" t="s">
        <v>180</v>
      </c>
      <c r="B9" s="104" t="s">
        <v>181</v>
      </c>
      <c r="C9" s="118" t="s">
        <v>19</v>
      </c>
      <c r="D9" s="104" t="s">
        <v>290</v>
      </c>
      <c r="E9" s="104" t="s">
        <v>43</v>
      </c>
      <c r="F9" s="105" t="s">
        <v>463</v>
      </c>
      <c r="G9" s="104" t="s">
        <v>293</v>
      </c>
      <c r="H9" s="104" t="s">
        <v>291</v>
      </c>
      <c r="I9" s="106" t="s">
        <v>295</v>
      </c>
      <c r="J9" s="120" t="s">
        <v>300</v>
      </c>
    </row>
    <row r="10" spans="1:10" s="94" customFormat="1" x14ac:dyDescent="0.25">
      <c r="A10" s="112"/>
      <c r="B10" s="112"/>
      <c r="C10" s="113"/>
      <c r="D10" s="112"/>
      <c r="E10" s="112"/>
      <c r="F10" s="114"/>
      <c r="G10" s="112"/>
      <c r="H10" s="112"/>
      <c r="I10" s="110"/>
      <c r="J10" s="113"/>
    </row>
    <row r="11" spans="1:10" s="94" customFormat="1" x14ac:dyDescent="0.25">
      <c r="A11" s="112"/>
      <c r="B11" s="112"/>
      <c r="C11" s="113"/>
      <c r="D11" s="112"/>
      <c r="E11" s="112"/>
      <c r="F11" s="114"/>
      <c r="G11" s="112"/>
      <c r="H11" s="112"/>
      <c r="I11" s="110"/>
      <c r="J11" s="113"/>
    </row>
    <row r="12" spans="1:10" s="94" customFormat="1" x14ac:dyDescent="0.25">
      <c r="A12" s="112"/>
      <c r="B12" s="112"/>
      <c r="C12" s="113"/>
      <c r="D12" s="112"/>
      <c r="E12" s="112"/>
      <c r="F12" s="114"/>
      <c r="G12" s="112"/>
      <c r="H12" s="112"/>
      <c r="I12" s="110"/>
      <c r="J12" s="113"/>
    </row>
    <row r="13" spans="1:10" s="94" customFormat="1" x14ac:dyDescent="0.25">
      <c r="A13" s="112"/>
      <c r="B13" s="112"/>
      <c r="C13" s="113"/>
      <c r="D13" s="112"/>
      <c r="E13" s="112"/>
      <c r="F13" s="114"/>
      <c r="G13" s="112"/>
      <c r="H13" s="112"/>
      <c r="I13" s="110"/>
      <c r="J13" s="113"/>
    </row>
    <row r="14" spans="1:10" s="94" customFormat="1" x14ac:dyDescent="0.25">
      <c r="A14" s="112"/>
      <c r="B14" s="112"/>
      <c r="C14" s="113"/>
      <c r="D14" s="112"/>
      <c r="E14" s="112"/>
      <c r="F14" s="114"/>
      <c r="G14" s="112"/>
      <c r="H14" s="112"/>
      <c r="I14" s="110"/>
      <c r="J14" s="113"/>
    </row>
    <row r="15" spans="1:10" s="94" customFormat="1" x14ac:dyDescent="0.25">
      <c r="A15" s="112"/>
      <c r="B15" s="112"/>
      <c r="C15" s="113"/>
      <c r="D15" s="112"/>
      <c r="E15" s="112"/>
      <c r="F15" s="114"/>
      <c r="G15" s="112"/>
      <c r="H15" s="112"/>
      <c r="I15" s="110"/>
      <c r="J15" s="113"/>
    </row>
    <row r="16" spans="1:10" s="94" customFormat="1" x14ac:dyDescent="0.25">
      <c r="A16" s="112"/>
      <c r="B16" s="112"/>
      <c r="C16" s="113"/>
      <c r="D16" s="112"/>
      <c r="E16" s="112"/>
      <c r="F16" s="114"/>
      <c r="G16" s="112"/>
      <c r="H16" s="112"/>
      <c r="I16" s="110"/>
      <c r="J16" s="113"/>
    </row>
    <row r="17" spans="1:10" s="94" customFormat="1" x14ac:dyDescent="0.25">
      <c r="A17" s="112"/>
      <c r="B17" s="112"/>
      <c r="C17" s="113"/>
      <c r="D17" s="112"/>
      <c r="E17" s="112"/>
      <c r="F17" s="114"/>
      <c r="G17" s="112"/>
      <c r="H17" s="112"/>
      <c r="I17" s="110"/>
      <c r="J17" s="113"/>
    </row>
    <row r="18" spans="1:10" s="94" customFormat="1" x14ac:dyDescent="0.25">
      <c r="A18" s="112"/>
      <c r="B18" s="112"/>
      <c r="C18" s="113"/>
      <c r="D18" s="112"/>
      <c r="E18" s="112"/>
      <c r="F18" s="114"/>
      <c r="G18" s="112"/>
      <c r="H18" s="112"/>
      <c r="I18" s="110"/>
      <c r="J18" s="113"/>
    </row>
    <row r="19" spans="1:10" s="94" customFormat="1" x14ac:dyDescent="0.25">
      <c r="A19" s="112"/>
      <c r="B19" s="112"/>
      <c r="C19" s="113"/>
      <c r="D19" s="112"/>
      <c r="E19" s="112"/>
      <c r="F19" s="114"/>
      <c r="G19" s="112"/>
      <c r="H19" s="112"/>
      <c r="I19" s="110"/>
      <c r="J19" s="113"/>
    </row>
    <row r="20" spans="1:10" s="94" customFormat="1" x14ac:dyDescent="0.25">
      <c r="A20" s="112"/>
      <c r="B20" s="112"/>
      <c r="C20" s="113"/>
      <c r="D20" s="112"/>
      <c r="E20" s="112"/>
      <c r="F20" s="114"/>
      <c r="G20" s="112"/>
      <c r="H20" s="112"/>
      <c r="I20" s="110"/>
      <c r="J20" s="113"/>
    </row>
    <row r="21" spans="1:10" s="94" customFormat="1" x14ac:dyDescent="0.25">
      <c r="A21" s="112"/>
      <c r="B21" s="112"/>
      <c r="C21" s="113"/>
      <c r="D21" s="112"/>
      <c r="E21" s="112"/>
      <c r="F21" s="114"/>
      <c r="G21" s="112"/>
      <c r="H21" s="112"/>
      <c r="I21" s="110"/>
      <c r="J21" s="113"/>
    </row>
    <row r="22" spans="1:10" s="94" customFormat="1" x14ac:dyDescent="0.25">
      <c r="A22" s="112"/>
      <c r="B22" s="112"/>
      <c r="C22" s="113"/>
      <c r="D22" s="112"/>
      <c r="E22" s="112"/>
      <c r="F22" s="114"/>
      <c r="G22" s="112"/>
      <c r="H22" s="112"/>
      <c r="I22" s="110"/>
      <c r="J22" s="113"/>
    </row>
    <row r="23" spans="1:10" s="94" customFormat="1" x14ac:dyDescent="0.25">
      <c r="A23" s="112"/>
      <c r="B23" s="112"/>
      <c r="C23" s="113"/>
      <c r="D23" s="112"/>
      <c r="E23" s="112"/>
      <c r="F23" s="114"/>
      <c r="G23" s="112"/>
      <c r="H23" s="112"/>
      <c r="I23" s="110"/>
      <c r="J23" s="113"/>
    </row>
    <row r="24" spans="1:10" s="94" customFormat="1" x14ac:dyDescent="0.25">
      <c r="A24" s="112"/>
      <c r="B24" s="112"/>
      <c r="C24" s="113"/>
      <c r="D24" s="112"/>
      <c r="E24" s="112"/>
      <c r="F24" s="114"/>
      <c r="G24" s="112"/>
      <c r="H24" s="112"/>
      <c r="I24" s="110"/>
      <c r="J24" s="113"/>
    </row>
    <row r="25" spans="1:10" s="94" customFormat="1" x14ac:dyDescent="0.25">
      <c r="A25" s="112"/>
      <c r="B25" s="112"/>
      <c r="C25" s="113"/>
      <c r="D25" s="112"/>
      <c r="E25" s="112"/>
      <c r="F25" s="114"/>
      <c r="G25" s="112"/>
      <c r="H25" s="112"/>
      <c r="I25" s="110"/>
      <c r="J25" s="113"/>
    </row>
    <row r="26" spans="1:10" s="94" customFormat="1" x14ac:dyDescent="0.25">
      <c r="A26" s="112"/>
      <c r="B26" s="112"/>
      <c r="C26" s="113"/>
      <c r="D26" s="112"/>
      <c r="E26" s="112"/>
      <c r="F26" s="114"/>
      <c r="G26" s="112"/>
      <c r="H26" s="112"/>
      <c r="I26" s="110"/>
      <c r="J26" s="113"/>
    </row>
    <row r="27" spans="1:10" s="94" customFormat="1" x14ac:dyDescent="0.25">
      <c r="A27" s="112"/>
      <c r="B27" s="112"/>
      <c r="C27" s="113"/>
      <c r="D27" s="112"/>
      <c r="E27" s="112"/>
      <c r="F27" s="114"/>
      <c r="G27" s="112"/>
      <c r="H27" s="112"/>
      <c r="I27" s="110"/>
      <c r="J27" s="113"/>
    </row>
    <row r="28" spans="1:10" s="94" customFormat="1" x14ac:dyDescent="0.25">
      <c r="A28" s="112"/>
      <c r="B28" s="112"/>
      <c r="C28" s="113"/>
      <c r="D28" s="112"/>
      <c r="E28" s="112"/>
      <c r="F28" s="114"/>
      <c r="G28" s="112"/>
      <c r="H28" s="112"/>
      <c r="I28" s="110"/>
      <c r="J28" s="113"/>
    </row>
    <row r="29" spans="1:10" s="94" customFormat="1" x14ac:dyDescent="0.25">
      <c r="A29" s="112"/>
      <c r="B29" s="112"/>
      <c r="C29" s="113"/>
      <c r="D29" s="112"/>
      <c r="E29" s="112"/>
      <c r="F29" s="114"/>
      <c r="G29" s="112"/>
      <c r="H29" s="112"/>
      <c r="I29" s="110"/>
      <c r="J29" s="113"/>
    </row>
    <row r="30" spans="1:10" s="94" customFormat="1" x14ac:dyDescent="0.25">
      <c r="A30" s="112"/>
      <c r="B30" s="112"/>
      <c r="C30" s="113"/>
      <c r="D30" s="112"/>
      <c r="E30" s="112"/>
      <c r="F30" s="114"/>
      <c r="G30" s="112"/>
      <c r="H30" s="112"/>
      <c r="I30" s="110"/>
      <c r="J30" s="113"/>
    </row>
    <row r="31" spans="1:10" s="94" customFormat="1" x14ac:dyDescent="0.25">
      <c r="A31" s="112"/>
      <c r="B31" s="112"/>
      <c r="C31" s="113"/>
      <c r="D31" s="112"/>
      <c r="E31" s="112"/>
      <c r="F31" s="114"/>
      <c r="G31" s="112"/>
      <c r="H31" s="112"/>
      <c r="I31" s="110"/>
      <c r="J31" s="113"/>
    </row>
    <row r="32" spans="1:10" s="94" customFormat="1" x14ac:dyDescent="0.25">
      <c r="A32" s="138">
        <f>SUBTOTAL(103,tabAnexo0123[Número de cuenta contable])</f>
        <v>0</v>
      </c>
      <c r="C32" s="119"/>
      <c r="D32" s="121"/>
      <c r="E32" s="121"/>
      <c r="F32" s="122">
        <f>SUBTOTAL(109,tabAnexo0123[Saldo al 31/12/2024])</f>
        <v>0</v>
      </c>
      <c r="J32" s="119"/>
    </row>
    <row r="45" spans="1:11" ht="15" customHeight="1" x14ac:dyDescent="0.25">
      <c r="A45" s="1" t="s">
        <v>17</v>
      </c>
      <c r="B45" s="255" t="s">
        <v>309</v>
      </c>
      <c r="C45" s="255"/>
      <c r="D45" s="255"/>
      <c r="E45" s="255"/>
      <c r="F45" s="255"/>
      <c r="G45" s="255"/>
      <c r="H45" s="255"/>
      <c r="I45" s="255"/>
      <c r="J45" s="255"/>
      <c r="K45" s="17"/>
    </row>
    <row r="46" spans="1:11" ht="28.5" customHeight="1" x14ac:dyDescent="0.25">
      <c r="B46" s="255"/>
      <c r="C46" s="255"/>
      <c r="D46" s="255"/>
      <c r="E46" s="255"/>
      <c r="F46" s="255"/>
      <c r="G46" s="255"/>
      <c r="H46" s="255"/>
      <c r="I46" s="255"/>
      <c r="J46" s="255"/>
      <c r="K46" s="17"/>
    </row>
    <row r="47" spans="1:11" x14ac:dyDescent="0.25">
      <c r="B47" t="s">
        <v>16</v>
      </c>
    </row>
  </sheetData>
  <mergeCells count="5">
    <mergeCell ref="A6:J6"/>
    <mergeCell ref="A7:J7"/>
    <mergeCell ref="A8:G8"/>
    <mergeCell ref="H8:J8"/>
    <mergeCell ref="B45:J46"/>
  </mergeCells>
  <printOptions horizontalCentered="1"/>
  <pageMargins left="0.51181102362204722" right="0.51181102362204722" top="0.74803149606299213" bottom="0.74803149606299213" header="0.31496062992125984" footer="0.31496062992125984"/>
  <pageSetup scale="67" fitToHeight="0" orientation="landscape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5"/>
  <sheetViews>
    <sheetView zoomScaleNormal="100" workbookViewId="0">
      <pane ySplit="10" topLeftCell="A12" activePane="bottomLeft" state="frozen"/>
      <selection activeCell="B52" sqref="B52"/>
      <selection pane="bottomLeft" activeCell="E17" sqref="E17"/>
    </sheetView>
  </sheetViews>
  <sheetFormatPr baseColWidth="10" defaultRowHeight="15" x14ac:dyDescent="0.25"/>
  <cols>
    <col min="1" max="1" width="13.7109375" bestFit="1" customWidth="1"/>
    <col min="2" max="2" width="20" customWidth="1"/>
    <col min="3" max="3" width="12.85546875" customWidth="1"/>
    <col min="4" max="4" width="17.140625" customWidth="1"/>
    <col min="5" max="5" width="19.42578125" customWidth="1"/>
    <col min="6" max="7" width="33.42578125" customWidth="1"/>
    <col min="8" max="8" width="14.7109375" bestFit="1" customWidth="1"/>
    <col min="9" max="9" width="14.140625" customWidth="1"/>
  </cols>
  <sheetData>
    <row r="1" spans="1:11" x14ac:dyDescent="0.25">
      <c r="A1" s="133" t="s">
        <v>11</v>
      </c>
      <c r="B1" s="124"/>
      <c r="C1" s="261"/>
      <c r="D1" s="261"/>
      <c r="E1" s="261"/>
      <c r="F1" s="261"/>
    </row>
    <row r="2" spans="1:11" x14ac:dyDescent="0.25">
      <c r="A2" s="134" t="s">
        <v>12</v>
      </c>
      <c r="B2" s="135"/>
      <c r="C2" s="262"/>
      <c r="D2" s="262"/>
      <c r="E2" s="262"/>
      <c r="F2" s="262"/>
    </row>
    <row r="3" spans="1:11" x14ac:dyDescent="0.25">
      <c r="A3" s="136" t="s">
        <v>13</v>
      </c>
      <c r="B3" s="135"/>
      <c r="C3" s="262"/>
      <c r="D3" s="262"/>
      <c r="E3" s="262"/>
      <c r="F3" s="262"/>
    </row>
    <row r="4" spans="1:11" x14ac:dyDescent="0.25">
      <c r="A4" s="136" t="s">
        <v>158</v>
      </c>
      <c r="B4" s="135"/>
      <c r="C4" s="262"/>
      <c r="D4" s="262"/>
      <c r="E4" s="262"/>
      <c r="F4" s="262"/>
    </row>
    <row r="5" spans="1:11" x14ac:dyDescent="0.25">
      <c r="A5" s="134" t="s">
        <v>148</v>
      </c>
      <c r="B5" s="135"/>
      <c r="C5" s="137" t="s">
        <v>461</v>
      </c>
      <c r="D5" s="135"/>
      <c r="E5" s="135"/>
      <c r="F5" s="135"/>
    </row>
    <row r="6" spans="1:11" x14ac:dyDescent="0.25">
      <c r="A6" s="253" t="s">
        <v>31</v>
      </c>
      <c r="B6" s="253"/>
      <c r="C6" s="253"/>
      <c r="D6" s="253"/>
      <c r="E6" s="253"/>
      <c r="F6" s="253"/>
      <c r="G6" s="253"/>
      <c r="H6" s="253"/>
      <c r="I6" s="253"/>
    </row>
    <row r="7" spans="1:11" x14ac:dyDescent="0.25">
      <c r="A7" s="253" t="s">
        <v>321</v>
      </c>
      <c r="B7" s="253"/>
      <c r="C7" s="253"/>
      <c r="D7" s="253"/>
      <c r="E7" s="253"/>
      <c r="F7" s="253"/>
      <c r="G7" s="253"/>
      <c r="H7" s="253"/>
      <c r="I7" s="253"/>
      <c r="J7" s="1"/>
      <c r="K7" s="1"/>
    </row>
    <row r="8" spans="1:11" x14ac:dyDescent="0.25">
      <c r="A8" s="253" t="s">
        <v>301</v>
      </c>
      <c r="B8" s="253"/>
      <c r="C8" s="253"/>
      <c r="D8" s="253"/>
      <c r="E8" s="253"/>
      <c r="F8" s="253"/>
      <c r="G8" s="253"/>
      <c r="H8" s="253"/>
      <c r="I8" s="253"/>
    </row>
    <row r="9" spans="1:11" x14ac:dyDescent="0.25">
      <c r="A9" s="263" t="s">
        <v>186</v>
      </c>
      <c r="B9" s="259"/>
      <c r="C9" s="259"/>
      <c r="D9" s="259"/>
      <c r="E9" s="260"/>
      <c r="F9" s="259" t="s">
        <v>320</v>
      </c>
      <c r="G9" s="259"/>
      <c r="H9" s="259"/>
      <c r="I9" s="264"/>
    </row>
    <row r="10" spans="1:11" s="103" customFormat="1" ht="38.25" x14ac:dyDescent="0.2">
      <c r="A10" s="104" t="s">
        <v>4</v>
      </c>
      <c r="B10" s="104" t="s">
        <v>181</v>
      </c>
      <c r="C10" s="104" t="s">
        <v>34</v>
      </c>
      <c r="D10" s="104" t="s">
        <v>25</v>
      </c>
      <c r="E10" s="105" t="s">
        <v>465</v>
      </c>
      <c r="F10" s="104" t="s">
        <v>40</v>
      </c>
      <c r="G10" s="104" t="s">
        <v>319</v>
      </c>
      <c r="H10" s="104" t="s">
        <v>39</v>
      </c>
      <c r="I10" s="105" t="s">
        <v>466</v>
      </c>
    </row>
    <row r="11" spans="1:11" x14ac:dyDescent="0.25">
      <c r="A11" s="21"/>
      <c r="B11" s="21"/>
      <c r="C11" s="22"/>
      <c r="D11" s="21"/>
      <c r="E11" s="23"/>
      <c r="F11" s="21"/>
      <c r="G11" s="21"/>
      <c r="H11" s="22"/>
      <c r="I11" s="23"/>
    </row>
    <row r="12" spans="1:11" x14ac:dyDescent="0.25">
      <c r="A12" s="21"/>
      <c r="B12" s="21"/>
      <c r="C12" s="22"/>
      <c r="D12" s="21"/>
      <c r="E12" s="23"/>
      <c r="F12" s="21"/>
      <c r="G12" s="23"/>
      <c r="H12" s="21"/>
      <c r="I12" s="23"/>
    </row>
    <row r="13" spans="1:11" x14ac:dyDescent="0.25">
      <c r="A13" s="21"/>
      <c r="B13" s="21"/>
      <c r="C13" s="21"/>
      <c r="D13" s="21"/>
      <c r="E13" s="23"/>
      <c r="F13" s="21"/>
      <c r="G13" s="23"/>
      <c r="H13" s="21"/>
      <c r="I13" s="23"/>
    </row>
    <row r="14" spans="1:11" x14ac:dyDescent="0.25">
      <c r="A14" s="21"/>
      <c r="B14" s="21"/>
      <c r="C14" s="21"/>
      <c r="D14" s="21"/>
      <c r="E14" s="23"/>
      <c r="F14" s="21"/>
      <c r="G14" s="23"/>
      <c r="H14" s="21"/>
      <c r="I14" s="23"/>
    </row>
    <row r="15" spans="1:11" x14ac:dyDescent="0.25">
      <c r="A15" s="21"/>
      <c r="B15" s="21"/>
      <c r="C15" s="21"/>
      <c r="D15" s="21"/>
      <c r="E15" s="23"/>
      <c r="F15" s="21"/>
      <c r="G15" s="23"/>
      <c r="H15" s="21"/>
      <c r="I15" s="23"/>
    </row>
    <row r="16" spans="1:11" x14ac:dyDescent="0.25">
      <c r="A16" s="21"/>
      <c r="B16" s="21"/>
      <c r="C16" s="21"/>
      <c r="D16" s="21"/>
      <c r="E16" s="23"/>
      <c r="F16" s="21"/>
      <c r="G16" s="23"/>
      <c r="H16" s="21"/>
      <c r="I16" s="23"/>
    </row>
    <row r="17" spans="1:9" x14ac:dyDescent="0.25">
      <c r="A17" s="21"/>
      <c r="B17" s="21"/>
      <c r="C17" s="21"/>
      <c r="D17" s="21"/>
      <c r="E17" s="23"/>
      <c r="F17" s="21"/>
      <c r="G17" s="23"/>
      <c r="H17" s="21"/>
      <c r="I17" s="23"/>
    </row>
    <row r="18" spans="1:9" x14ac:dyDescent="0.25">
      <c r="A18" s="21"/>
      <c r="B18" s="21"/>
      <c r="C18" s="21"/>
      <c r="D18" s="21"/>
      <c r="E18" s="23"/>
      <c r="F18" s="21"/>
      <c r="G18" s="23"/>
      <c r="H18" s="21"/>
      <c r="I18" s="23"/>
    </row>
    <row r="19" spans="1:9" x14ac:dyDescent="0.25">
      <c r="A19" s="21"/>
      <c r="B19" s="21"/>
      <c r="C19" s="21"/>
      <c r="D19" s="21"/>
      <c r="E19" s="23"/>
      <c r="F19" s="21"/>
      <c r="G19" s="23"/>
      <c r="H19" s="21"/>
      <c r="I19" s="23"/>
    </row>
    <row r="20" spans="1:9" x14ac:dyDescent="0.25">
      <c r="A20" s="21"/>
      <c r="B20" s="21"/>
      <c r="C20" s="21"/>
      <c r="D20" s="21"/>
      <c r="E20" s="23"/>
      <c r="F20" s="21"/>
      <c r="G20" s="23"/>
      <c r="H20" s="21"/>
      <c r="I20" s="23"/>
    </row>
    <row r="21" spans="1:9" x14ac:dyDescent="0.25">
      <c r="A21" s="21"/>
      <c r="B21" s="21"/>
      <c r="C21" s="21"/>
      <c r="D21" s="21"/>
      <c r="E21" s="23"/>
      <c r="F21" s="21"/>
      <c r="G21" s="23"/>
      <c r="H21" s="21"/>
      <c r="I21" s="23"/>
    </row>
    <row r="22" spans="1:9" x14ac:dyDescent="0.25">
      <c r="A22" s="21"/>
      <c r="B22" s="21"/>
      <c r="C22" s="21"/>
      <c r="D22" s="21"/>
      <c r="E22" s="23"/>
      <c r="F22" s="21"/>
      <c r="G22" s="23"/>
      <c r="H22" s="21"/>
      <c r="I22" s="23"/>
    </row>
    <row r="23" spans="1:9" x14ac:dyDescent="0.25">
      <c r="A23" s="21"/>
      <c r="B23" s="21"/>
      <c r="C23" s="21"/>
      <c r="D23" s="21"/>
      <c r="E23" s="23"/>
      <c r="F23" s="21"/>
      <c r="G23" s="23"/>
      <c r="H23" s="21"/>
      <c r="I23" s="23"/>
    </row>
    <row r="24" spans="1:9" x14ac:dyDescent="0.25">
      <c r="A24" s="21"/>
      <c r="B24" s="21"/>
      <c r="C24" s="21"/>
      <c r="D24" s="21"/>
      <c r="E24" s="23"/>
      <c r="F24" s="21"/>
      <c r="G24" s="23"/>
      <c r="H24" s="21"/>
      <c r="I24" s="23"/>
    </row>
    <row r="25" spans="1:9" x14ac:dyDescent="0.25">
      <c r="A25" s="21"/>
      <c r="B25" s="21"/>
      <c r="C25" s="21"/>
      <c r="D25" s="21"/>
      <c r="E25" s="23"/>
      <c r="F25" s="21"/>
      <c r="G25" s="23"/>
      <c r="H25" s="21"/>
      <c r="I25" s="23"/>
    </row>
    <row r="26" spans="1:9" x14ac:dyDescent="0.25">
      <c r="A26" s="21"/>
      <c r="B26" s="21"/>
      <c r="C26" s="21"/>
      <c r="D26" s="21"/>
      <c r="E26" s="23"/>
      <c r="F26" s="21"/>
      <c r="G26" s="23"/>
      <c r="H26" s="21"/>
      <c r="I26" s="23"/>
    </row>
    <row r="27" spans="1:9" x14ac:dyDescent="0.25">
      <c r="A27" s="21"/>
      <c r="B27" s="21"/>
      <c r="C27" s="21"/>
      <c r="D27" s="21"/>
      <c r="E27" s="23"/>
      <c r="F27" s="21"/>
      <c r="G27" s="23"/>
      <c r="H27" s="21"/>
      <c r="I27" s="23"/>
    </row>
    <row r="28" spans="1:9" x14ac:dyDescent="0.25">
      <c r="A28" s="21"/>
      <c r="B28" s="21"/>
      <c r="C28" s="21"/>
      <c r="D28" s="21"/>
      <c r="E28" s="23"/>
      <c r="F28" s="21"/>
      <c r="G28" s="23"/>
      <c r="H28" s="21"/>
      <c r="I28" s="23"/>
    </row>
    <row r="29" spans="1:9" x14ac:dyDescent="0.25">
      <c r="A29" s="21"/>
      <c r="B29" s="21"/>
      <c r="C29" s="21"/>
      <c r="D29" s="21"/>
      <c r="E29" s="23"/>
      <c r="F29" s="21"/>
      <c r="G29" s="23"/>
      <c r="H29" s="21"/>
      <c r="I29" s="23"/>
    </row>
    <row r="30" spans="1:9" x14ac:dyDescent="0.25">
      <c r="A30" s="21"/>
      <c r="B30" s="21"/>
      <c r="C30" s="21"/>
      <c r="D30" s="21"/>
      <c r="E30" s="23"/>
      <c r="F30" s="21"/>
      <c r="G30" s="23"/>
      <c r="H30" s="21"/>
      <c r="I30" s="23"/>
    </row>
    <row r="31" spans="1:9" x14ac:dyDescent="0.25">
      <c r="A31" s="21"/>
      <c r="B31" s="21"/>
      <c r="C31" s="21"/>
      <c r="D31" s="21"/>
      <c r="E31" s="23"/>
      <c r="F31" s="21"/>
      <c r="G31" s="23"/>
      <c r="H31" s="21"/>
      <c r="I31" s="23"/>
    </row>
    <row r="32" spans="1:9" x14ac:dyDescent="0.25">
      <c r="A32" s="21"/>
      <c r="B32" s="21"/>
      <c r="C32" s="21"/>
      <c r="D32" s="21"/>
      <c r="E32" s="23"/>
      <c r="F32" s="21"/>
      <c r="G32" s="23"/>
      <c r="H32" s="21"/>
      <c r="I32" s="23"/>
    </row>
    <row r="33" spans="1:9" x14ac:dyDescent="0.25">
      <c r="A33" s="138">
        <f>SUBTOTAL(103,tabAnexo0111[Número de Cuenta])</f>
        <v>0</v>
      </c>
      <c r="E33" s="34">
        <f>SUBTOTAL(109,tabAnexo0111[Saldo Contable al 31/12/2024])</f>
        <v>0</v>
      </c>
      <c r="G33" s="34"/>
      <c r="I33" s="5">
        <f>SUBTOTAL(109,tabAnexo0111[Saldo estado cta al 31/12/2024])</f>
        <v>0</v>
      </c>
    </row>
    <row r="45" spans="1:9" x14ac:dyDescent="0.25">
      <c r="A45" s="1" t="s">
        <v>17</v>
      </c>
      <c r="B45" t="s">
        <v>16</v>
      </c>
    </row>
  </sheetData>
  <mergeCells count="9">
    <mergeCell ref="C1:F1"/>
    <mergeCell ref="C2:F2"/>
    <mergeCell ref="A7:I7"/>
    <mergeCell ref="A8:I8"/>
    <mergeCell ref="A9:E9"/>
    <mergeCell ref="F9:I9"/>
    <mergeCell ref="A6:I6"/>
    <mergeCell ref="C3:F3"/>
    <mergeCell ref="C4:F4"/>
  </mergeCells>
  <printOptions horizontalCentered="1"/>
  <pageMargins left="0.51181102362204722" right="0.51181102362204722" top="0.74803149606299213" bottom="0.74803149606299213" header="0.31496062992125984" footer="0.31496062992125984"/>
  <pageSetup scale="71" fitToHeight="0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5"/>
  <sheetViews>
    <sheetView zoomScaleNormal="100" workbookViewId="0">
      <pane ySplit="10" topLeftCell="A11" activePane="bottomLeft" state="frozen"/>
      <selection activeCell="B52" sqref="B52"/>
      <selection pane="bottomLeft" activeCell="A10" sqref="A10"/>
    </sheetView>
  </sheetViews>
  <sheetFormatPr baseColWidth="10" defaultRowHeight="15" x14ac:dyDescent="0.25"/>
  <cols>
    <col min="1" max="1" width="13.7109375" bestFit="1" customWidth="1"/>
    <col min="2" max="2" width="20" customWidth="1"/>
    <col min="3" max="3" width="12.85546875" customWidth="1"/>
    <col min="4" max="4" width="17.140625" customWidth="1"/>
    <col min="5" max="5" width="19.42578125" customWidth="1"/>
    <col min="6" max="9" width="33.42578125" customWidth="1"/>
    <col min="10" max="10" width="14.7109375" bestFit="1" customWidth="1"/>
    <col min="11" max="11" width="18" customWidth="1"/>
  </cols>
  <sheetData>
    <row r="1" spans="1:11" x14ac:dyDescent="0.25">
      <c r="A1" s="133" t="s">
        <v>11</v>
      </c>
      <c r="B1" s="124"/>
      <c r="C1" s="261"/>
      <c r="D1" s="261"/>
      <c r="E1" s="261"/>
      <c r="F1" s="261"/>
      <c r="G1" s="14"/>
      <c r="H1" s="14"/>
    </row>
    <row r="2" spans="1:11" x14ac:dyDescent="0.25">
      <c r="A2" s="134" t="s">
        <v>12</v>
      </c>
      <c r="B2" s="135"/>
      <c r="C2" s="262"/>
      <c r="D2" s="262"/>
      <c r="E2" s="262"/>
      <c r="F2" s="262"/>
    </row>
    <row r="3" spans="1:11" x14ac:dyDescent="0.25">
      <c r="A3" s="136" t="s">
        <v>13</v>
      </c>
      <c r="B3" s="135"/>
      <c r="C3" s="262"/>
      <c r="D3" s="262"/>
      <c r="E3" s="262"/>
      <c r="F3" s="262"/>
      <c r="G3" s="9"/>
      <c r="H3" s="9"/>
    </row>
    <row r="4" spans="1:11" x14ac:dyDescent="0.25">
      <c r="A4" s="136" t="s">
        <v>158</v>
      </c>
      <c r="B4" s="135"/>
      <c r="C4" s="262"/>
      <c r="D4" s="262"/>
      <c r="E4" s="262"/>
      <c r="F4" s="262"/>
      <c r="G4" s="9"/>
      <c r="H4" s="9"/>
    </row>
    <row r="5" spans="1:11" x14ac:dyDescent="0.25">
      <c r="A5" s="134" t="s">
        <v>148</v>
      </c>
      <c r="B5" s="135"/>
      <c r="C5" s="137" t="s">
        <v>461</v>
      </c>
      <c r="D5" s="135"/>
      <c r="E5" s="135"/>
      <c r="F5" s="135"/>
    </row>
    <row r="6" spans="1:11" x14ac:dyDescent="0.25">
      <c r="A6" s="253" t="s">
        <v>31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1" x14ac:dyDescent="0.25">
      <c r="A7" s="253" t="s">
        <v>30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</row>
    <row r="8" spans="1:11" x14ac:dyDescent="0.25">
      <c r="A8" s="253" t="s">
        <v>318</v>
      </c>
      <c r="B8" s="253"/>
      <c r="C8" s="253"/>
      <c r="D8" s="253"/>
      <c r="E8" s="253"/>
      <c r="F8" s="253"/>
      <c r="G8" s="253"/>
      <c r="H8" s="253"/>
      <c r="I8" s="253"/>
      <c r="J8" s="253"/>
      <c r="K8" s="253"/>
    </row>
    <row r="9" spans="1:11" x14ac:dyDescent="0.25">
      <c r="A9" s="263" t="s">
        <v>186</v>
      </c>
      <c r="B9" s="259"/>
      <c r="C9" s="259"/>
      <c r="D9" s="259"/>
      <c r="E9" s="260"/>
      <c r="F9" s="259" t="s">
        <v>33</v>
      </c>
      <c r="G9" s="259"/>
      <c r="H9" s="259"/>
      <c r="I9" s="259"/>
      <c r="J9" s="259"/>
      <c r="K9" s="264"/>
    </row>
    <row r="10" spans="1:11" s="103" customFormat="1" ht="38.25" x14ac:dyDescent="0.2">
      <c r="A10" s="104" t="s">
        <v>4</v>
      </c>
      <c r="B10" s="104" t="s">
        <v>181</v>
      </c>
      <c r="C10" s="104" t="s">
        <v>34</v>
      </c>
      <c r="D10" s="104" t="s">
        <v>25</v>
      </c>
      <c r="E10" s="105" t="s">
        <v>465</v>
      </c>
      <c r="F10" s="104" t="s">
        <v>35</v>
      </c>
      <c r="G10" s="104" t="s">
        <v>36</v>
      </c>
      <c r="H10" s="104" t="s">
        <v>37</v>
      </c>
      <c r="I10" s="104" t="s">
        <v>38</v>
      </c>
      <c r="J10" s="104" t="s">
        <v>39</v>
      </c>
      <c r="K10" s="105" t="s">
        <v>466</v>
      </c>
    </row>
    <row r="11" spans="1:11" x14ac:dyDescent="0.25">
      <c r="A11" s="21"/>
      <c r="B11" s="21"/>
      <c r="C11" s="22"/>
      <c r="D11" s="21"/>
      <c r="E11" s="23"/>
      <c r="F11" s="21"/>
      <c r="G11" s="21"/>
      <c r="H11" s="21"/>
      <c r="I11" s="21"/>
      <c r="J11" s="22"/>
      <c r="K11" s="23"/>
    </row>
    <row r="12" spans="1:11" x14ac:dyDescent="0.25">
      <c r="A12" s="21"/>
      <c r="B12" s="21"/>
      <c r="C12" s="22"/>
      <c r="D12" s="21"/>
      <c r="E12" s="23"/>
      <c r="F12" s="21"/>
      <c r="G12" s="21"/>
      <c r="H12" s="22"/>
      <c r="I12" s="23"/>
      <c r="J12" s="21"/>
      <c r="K12" s="23"/>
    </row>
    <row r="13" spans="1:11" x14ac:dyDescent="0.25">
      <c r="A13" s="21"/>
      <c r="B13" s="21"/>
      <c r="C13" s="21"/>
      <c r="D13" s="21"/>
      <c r="E13" s="23"/>
      <c r="F13" s="21"/>
      <c r="G13" s="21"/>
      <c r="H13" s="21"/>
      <c r="I13" s="23"/>
      <c r="J13" s="21"/>
      <c r="K13" s="23"/>
    </row>
    <row r="14" spans="1:11" x14ac:dyDescent="0.25">
      <c r="A14" s="21"/>
      <c r="B14" s="21"/>
      <c r="C14" s="21"/>
      <c r="D14" s="21"/>
      <c r="E14" s="23"/>
      <c r="F14" s="21"/>
      <c r="G14" s="21"/>
      <c r="H14" s="21"/>
      <c r="I14" s="23"/>
      <c r="J14" s="21"/>
      <c r="K14" s="23"/>
    </row>
    <row r="15" spans="1:11" x14ac:dyDescent="0.25">
      <c r="A15" s="21"/>
      <c r="B15" s="21"/>
      <c r="C15" s="21"/>
      <c r="D15" s="21"/>
      <c r="E15" s="23"/>
      <c r="F15" s="21"/>
      <c r="G15" s="21"/>
      <c r="H15" s="21"/>
      <c r="I15" s="23"/>
      <c r="J15" s="21"/>
      <c r="K15" s="23"/>
    </row>
    <row r="16" spans="1:11" x14ac:dyDescent="0.25">
      <c r="A16" s="21"/>
      <c r="B16" s="21"/>
      <c r="C16" s="21"/>
      <c r="D16" s="21"/>
      <c r="E16" s="23"/>
      <c r="F16" s="21"/>
      <c r="G16" s="21"/>
      <c r="H16" s="21"/>
      <c r="I16" s="23"/>
      <c r="J16" s="21"/>
      <c r="K16" s="23"/>
    </row>
    <row r="17" spans="1:11" x14ac:dyDescent="0.25">
      <c r="A17" s="21"/>
      <c r="B17" s="21"/>
      <c r="C17" s="21"/>
      <c r="D17" s="21"/>
      <c r="E17" s="23"/>
      <c r="F17" s="21"/>
      <c r="G17" s="21"/>
      <c r="H17" s="21"/>
      <c r="I17" s="23"/>
      <c r="J17" s="21"/>
      <c r="K17" s="23"/>
    </row>
    <row r="18" spans="1:11" x14ac:dyDescent="0.25">
      <c r="A18" s="21"/>
      <c r="B18" s="21"/>
      <c r="C18" s="21"/>
      <c r="D18" s="21"/>
      <c r="E18" s="23"/>
      <c r="F18" s="21"/>
      <c r="G18" s="21"/>
      <c r="H18" s="21"/>
      <c r="I18" s="23"/>
      <c r="J18" s="21"/>
      <c r="K18" s="23"/>
    </row>
    <row r="19" spans="1:11" x14ac:dyDescent="0.25">
      <c r="A19" s="21"/>
      <c r="B19" s="21"/>
      <c r="C19" s="21"/>
      <c r="D19" s="21"/>
      <c r="E19" s="23"/>
      <c r="F19" s="21"/>
      <c r="G19" s="21"/>
      <c r="H19" s="21"/>
      <c r="I19" s="23"/>
      <c r="J19" s="21"/>
      <c r="K19" s="23"/>
    </row>
    <row r="20" spans="1:11" x14ac:dyDescent="0.25">
      <c r="A20" s="21"/>
      <c r="B20" s="21"/>
      <c r="C20" s="21"/>
      <c r="D20" s="21"/>
      <c r="E20" s="23"/>
      <c r="F20" s="21"/>
      <c r="G20" s="21"/>
      <c r="H20" s="21"/>
      <c r="I20" s="23"/>
      <c r="J20" s="21"/>
      <c r="K20" s="23"/>
    </row>
    <row r="21" spans="1:11" x14ac:dyDescent="0.25">
      <c r="A21" s="21"/>
      <c r="B21" s="21"/>
      <c r="C21" s="21"/>
      <c r="D21" s="21"/>
      <c r="E21" s="23"/>
      <c r="F21" s="21"/>
      <c r="G21" s="21"/>
      <c r="H21" s="21"/>
      <c r="I21" s="23"/>
      <c r="J21" s="21"/>
      <c r="K21" s="23"/>
    </row>
    <row r="22" spans="1:11" x14ac:dyDescent="0.25">
      <c r="A22" s="21"/>
      <c r="B22" s="21"/>
      <c r="C22" s="21"/>
      <c r="D22" s="21"/>
      <c r="E22" s="23"/>
      <c r="F22" s="21"/>
      <c r="G22" s="21"/>
      <c r="H22" s="21"/>
      <c r="I22" s="23"/>
      <c r="J22" s="21"/>
      <c r="K22" s="23"/>
    </row>
    <row r="23" spans="1:11" x14ac:dyDescent="0.25">
      <c r="A23" s="21"/>
      <c r="B23" s="21"/>
      <c r="C23" s="21"/>
      <c r="D23" s="21"/>
      <c r="E23" s="23"/>
      <c r="F23" s="21"/>
      <c r="G23" s="21"/>
      <c r="H23" s="21"/>
      <c r="I23" s="23"/>
      <c r="J23" s="21"/>
      <c r="K23" s="23"/>
    </row>
    <row r="24" spans="1:11" x14ac:dyDescent="0.25">
      <c r="A24" s="21"/>
      <c r="B24" s="21"/>
      <c r="C24" s="21"/>
      <c r="D24" s="21"/>
      <c r="E24" s="23"/>
      <c r="F24" s="21"/>
      <c r="G24" s="21"/>
      <c r="H24" s="21"/>
      <c r="I24" s="23"/>
      <c r="J24" s="21"/>
      <c r="K24" s="23"/>
    </row>
    <row r="25" spans="1:11" x14ac:dyDescent="0.25">
      <c r="A25" s="21"/>
      <c r="B25" s="21"/>
      <c r="C25" s="21"/>
      <c r="D25" s="21"/>
      <c r="E25" s="23"/>
      <c r="F25" s="21"/>
      <c r="G25" s="21"/>
      <c r="H25" s="21"/>
      <c r="I25" s="23"/>
      <c r="J25" s="21"/>
      <c r="K25" s="23"/>
    </row>
    <row r="26" spans="1:11" x14ac:dyDescent="0.25">
      <c r="A26" s="21"/>
      <c r="B26" s="21"/>
      <c r="C26" s="21"/>
      <c r="D26" s="21"/>
      <c r="E26" s="23"/>
      <c r="F26" s="21"/>
      <c r="G26" s="21"/>
      <c r="H26" s="21"/>
      <c r="I26" s="23"/>
      <c r="J26" s="21"/>
      <c r="K26" s="23"/>
    </row>
    <row r="27" spans="1:11" x14ac:dyDescent="0.25">
      <c r="A27" s="21"/>
      <c r="B27" s="21"/>
      <c r="C27" s="21"/>
      <c r="D27" s="21"/>
      <c r="E27" s="23"/>
      <c r="F27" s="21"/>
      <c r="G27" s="21"/>
      <c r="H27" s="21"/>
      <c r="I27" s="23"/>
      <c r="J27" s="21"/>
      <c r="K27" s="23"/>
    </row>
    <row r="28" spans="1:11" x14ac:dyDescent="0.25">
      <c r="A28" s="21"/>
      <c r="B28" s="21"/>
      <c r="C28" s="21"/>
      <c r="D28" s="21"/>
      <c r="E28" s="23"/>
      <c r="F28" s="21"/>
      <c r="G28" s="21"/>
      <c r="H28" s="21"/>
      <c r="I28" s="23"/>
      <c r="J28" s="21"/>
      <c r="K28" s="23"/>
    </row>
    <row r="29" spans="1:11" x14ac:dyDescent="0.25">
      <c r="A29" s="21"/>
      <c r="B29" s="21"/>
      <c r="C29" s="21"/>
      <c r="D29" s="21"/>
      <c r="E29" s="23"/>
      <c r="F29" s="21"/>
      <c r="G29" s="21"/>
      <c r="H29" s="21"/>
      <c r="I29" s="23"/>
      <c r="J29" s="21"/>
      <c r="K29" s="23"/>
    </row>
    <row r="30" spans="1:11" x14ac:dyDescent="0.25">
      <c r="A30" s="21"/>
      <c r="B30" s="21"/>
      <c r="C30" s="21"/>
      <c r="D30" s="21"/>
      <c r="E30" s="23"/>
      <c r="F30" s="21"/>
      <c r="G30" s="21"/>
      <c r="H30" s="21"/>
      <c r="I30" s="23"/>
      <c r="J30" s="21"/>
      <c r="K30" s="23"/>
    </row>
    <row r="31" spans="1:11" x14ac:dyDescent="0.25">
      <c r="A31" s="21"/>
      <c r="B31" s="21"/>
      <c r="C31" s="21"/>
      <c r="D31" s="21"/>
      <c r="E31" s="23"/>
      <c r="F31" s="21"/>
      <c r="G31" s="21"/>
      <c r="H31" s="21"/>
      <c r="I31" s="23"/>
      <c r="J31" s="21"/>
      <c r="K31" s="23"/>
    </row>
    <row r="32" spans="1:11" x14ac:dyDescent="0.25">
      <c r="A32" s="21"/>
      <c r="B32" s="21"/>
      <c r="C32" s="21"/>
      <c r="D32" s="21"/>
      <c r="E32" s="23"/>
      <c r="F32" s="21"/>
      <c r="G32" s="21"/>
      <c r="H32" s="21"/>
      <c r="I32" s="23"/>
      <c r="J32" s="21"/>
      <c r="K32" s="23"/>
    </row>
    <row r="33" spans="1:11" x14ac:dyDescent="0.25">
      <c r="A33">
        <f>SUBTOTAL(103,tabAnexo01117[Número de Cuenta])</f>
        <v>0</v>
      </c>
      <c r="E33" s="5">
        <f>SUBTOTAL(109,tabAnexo01117[Saldo Contable al 31/12/2024])</f>
        <v>0</v>
      </c>
      <c r="I33" s="5"/>
      <c r="K33" s="5">
        <f>SUBTOTAL(109,tabAnexo01117[Saldo estado cta al 31/12/2024])</f>
        <v>0</v>
      </c>
    </row>
    <row r="45" spans="1:11" x14ac:dyDescent="0.25">
      <c r="A45" s="1" t="s">
        <v>17</v>
      </c>
      <c r="B45" t="s">
        <v>16</v>
      </c>
    </row>
  </sheetData>
  <mergeCells count="9">
    <mergeCell ref="A8:K8"/>
    <mergeCell ref="A9:E9"/>
    <mergeCell ref="F9:K9"/>
    <mergeCell ref="C1:F1"/>
    <mergeCell ref="C2:F2"/>
    <mergeCell ref="C3:F3"/>
    <mergeCell ref="C4:F4"/>
    <mergeCell ref="A6:K6"/>
    <mergeCell ref="A7:K7"/>
  </mergeCells>
  <printOptions horizontalCentered="1"/>
  <pageMargins left="0.51181102362204722" right="0.51181102362204722" top="0.74803149606299213" bottom="0.74803149606299213" header="0.31496062992125984" footer="0.31496062992125984"/>
  <pageSetup scale="50" fitToHeight="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3"/>
  <sheetViews>
    <sheetView zoomScale="80" zoomScaleNormal="80" workbookViewId="0">
      <pane ySplit="9" topLeftCell="A10" activePane="bottomLeft" state="frozen"/>
      <selection activeCell="B52" sqref="B52"/>
      <selection pane="bottomLeft" activeCell="F18" sqref="F18"/>
    </sheetView>
  </sheetViews>
  <sheetFormatPr baseColWidth="10" defaultRowHeight="15" x14ac:dyDescent="0.25"/>
  <cols>
    <col min="1" max="1" width="13.7109375" bestFit="1" customWidth="1"/>
    <col min="2" max="2" width="28.85546875" customWidth="1"/>
    <col min="3" max="4" width="13.85546875" customWidth="1"/>
    <col min="5" max="5" width="29" customWidth="1"/>
    <col min="6" max="6" width="13.5703125" customWidth="1"/>
    <col min="7" max="7" width="21.85546875" customWidth="1"/>
    <col min="8" max="8" width="39.28515625" customWidth="1"/>
  </cols>
  <sheetData>
    <row r="1" spans="1:8" s="94" customFormat="1" x14ac:dyDescent="0.25">
      <c r="A1" s="123" t="s">
        <v>11</v>
      </c>
      <c r="B1" s="124"/>
      <c r="C1" s="128"/>
      <c r="D1" s="128"/>
      <c r="E1" s="128"/>
      <c r="F1" s="128"/>
      <c r="G1" s="110"/>
    </row>
    <row r="2" spans="1:8" s="94" customFormat="1" x14ac:dyDescent="0.25">
      <c r="A2" s="125" t="s">
        <v>12</v>
      </c>
      <c r="B2" s="126"/>
      <c r="C2" s="129"/>
      <c r="D2" s="129"/>
      <c r="E2" s="129"/>
      <c r="F2" s="129"/>
      <c r="G2" s="110"/>
    </row>
    <row r="3" spans="1:8" s="94" customFormat="1" x14ac:dyDescent="0.25">
      <c r="A3" s="125" t="s">
        <v>296</v>
      </c>
      <c r="B3" s="126"/>
      <c r="C3" s="129"/>
      <c r="D3" s="129"/>
      <c r="E3" s="129"/>
      <c r="F3" s="129"/>
      <c r="G3" s="110"/>
    </row>
    <row r="4" spans="1:8" s="94" customFormat="1" x14ac:dyDescent="0.25">
      <c r="A4" s="125" t="s">
        <v>158</v>
      </c>
      <c r="B4" s="126"/>
      <c r="C4" s="129"/>
      <c r="D4" s="129"/>
      <c r="E4" s="129"/>
      <c r="F4" s="129"/>
      <c r="G4" s="110"/>
    </row>
    <row r="5" spans="1:8" s="94" customFormat="1" x14ac:dyDescent="0.25">
      <c r="A5" s="125" t="s">
        <v>148</v>
      </c>
      <c r="B5" s="126"/>
      <c r="C5" s="127" t="s">
        <v>461</v>
      </c>
      <c r="D5" s="127"/>
      <c r="E5" s="126"/>
      <c r="F5" s="126"/>
    </row>
    <row r="6" spans="1:8" x14ac:dyDescent="0.25">
      <c r="A6" s="253" t="s">
        <v>302</v>
      </c>
      <c r="B6" s="253"/>
      <c r="C6" s="253"/>
      <c r="D6" s="253"/>
      <c r="E6" s="253"/>
      <c r="F6" s="253"/>
      <c r="G6" s="253"/>
      <c r="H6" s="253"/>
    </row>
    <row r="7" spans="1:8" x14ac:dyDescent="0.25">
      <c r="A7" s="254" t="s">
        <v>32</v>
      </c>
      <c r="B7" s="254"/>
      <c r="C7" s="254"/>
      <c r="D7" s="254"/>
      <c r="E7" s="254"/>
      <c r="F7" s="254"/>
      <c r="G7" s="254"/>
      <c r="H7" s="254"/>
    </row>
    <row r="8" spans="1:8" x14ac:dyDescent="0.25">
      <c r="A8" s="258" t="s">
        <v>5</v>
      </c>
      <c r="B8" s="259"/>
      <c r="C8" s="259"/>
      <c r="D8" s="259"/>
      <c r="E8" s="259"/>
      <c r="F8" s="259"/>
      <c r="G8" s="257" t="s">
        <v>2</v>
      </c>
      <c r="H8" s="257"/>
    </row>
    <row r="9" spans="1:8" s="109" customFormat="1" ht="50.25" customHeight="1" x14ac:dyDescent="0.25">
      <c r="A9" s="104" t="s">
        <v>180</v>
      </c>
      <c r="B9" s="104" t="s">
        <v>181</v>
      </c>
      <c r="C9" s="118" t="s">
        <v>19</v>
      </c>
      <c r="D9" s="104" t="s">
        <v>290</v>
      </c>
      <c r="E9" s="104" t="s">
        <v>43</v>
      </c>
      <c r="F9" s="105" t="s">
        <v>467</v>
      </c>
      <c r="G9" s="104" t="s">
        <v>291</v>
      </c>
      <c r="H9" s="118" t="s">
        <v>303</v>
      </c>
    </row>
    <row r="10" spans="1:8" s="94" customFormat="1" x14ac:dyDescent="0.25">
      <c r="A10" s="112"/>
      <c r="B10" s="112"/>
      <c r="C10" s="113"/>
      <c r="D10" s="112"/>
      <c r="E10" s="112"/>
      <c r="F10" s="114"/>
      <c r="G10" s="112"/>
      <c r="H10" s="110"/>
    </row>
    <row r="11" spans="1:8" s="94" customFormat="1" x14ac:dyDescent="0.25">
      <c r="A11" s="112"/>
      <c r="B11" s="112"/>
      <c r="C11" s="113"/>
      <c r="D11" s="112"/>
      <c r="E11" s="112"/>
      <c r="F11" s="114"/>
      <c r="G11" s="112"/>
      <c r="H11" s="110"/>
    </row>
    <row r="12" spans="1:8" s="94" customFormat="1" x14ac:dyDescent="0.25">
      <c r="A12" s="112"/>
      <c r="B12" s="112"/>
      <c r="C12" s="113"/>
      <c r="D12" s="112"/>
      <c r="E12" s="112"/>
      <c r="F12" s="114"/>
      <c r="G12" s="112"/>
      <c r="H12" s="110"/>
    </row>
    <row r="13" spans="1:8" s="94" customFormat="1" x14ac:dyDescent="0.25">
      <c r="A13" s="112"/>
      <c r="B13" s="112"/>
      <c r="C13" s="113"/>
      <c r="D13" s="112"/>
      <c r="E13" s="112"/>
      <c r="F13" s="114"/>
      <c r="G13" s="112"/>
      <c r="H13" s="110"/>
    </row>
    <row r="14" spans="1:8" s="94" customFormat="1" x14ac:dyDescent="0.25">
      <c r="A14" s="112"/>
      <c r="B14" s="112"/>
      <c r="C14" s="113"/>
      <c r="D14" s="112"/>
      <c r="E14" s="112"/>
      <c r="F14" s="114"/>
      <c r="G14" s="112"/>
      <c r="H14" s="110"/>
    </row>
    <row r="15" spans="1:8" s="94" customFormat="1" x14ac:dyDescent="0.25">
      <c r="A15" s="112"/>
      <c r="B15" s="112"/>
      <c r="C15" s="113"/>
      <c r="D15" s="112"/>
      <c r="E15" s="112"/>
      <c r="F15" s="114"/>
      <c r="G15" s="112"/>
      <c r="H15" s="110"/>
    </row>
    <row r="16" spans="1:8" s="94" customFormat="1" x14ac:dyDescent="0.25">
      <c r="A16" s="112"/>
      <c r="B16" s="112"/>
      <c r="C16" s="113"/>
      <c r="D16" s="112"/>
      <c r="E16" s="112"/>
      <c r="F16" s="114"/>
      <c r="G16" s="112"/>
      <c r="H16" s="110"/>
    </row>
    <row r="17" spans="1:8" s="94" customFormat="1" x14ac:dyDescent="0.25">
      <c r="A17" s="112"/>
      <c r="B17" s="112"/>
      <c r="C17" s="113"/>
      <c r="D17" s="112"/>
      <c r="E17" s="112"/>
      <c r="F17" s="114"/>
      <c r="G17" s="112"/>
      <c r="H17" s="110"/>
    </row>
    <row r="18" spans="1:8" s="94" customFormat="1" x14ac:dyDescent="0.25">
      <c r="A18" s="112"/>
      <c r="B18" s="112"/>
      <c r="C18" s="113"/>
      <c r="D18" s="112"/>
      <c r="E18" s="112"/>
      <c r="F18" s="114"/>
      <c r="G18" s="112"/>
      <c r="H18" s="110"/>
    </row>
    <row r="19" spans="1:8" s="94" customFormat="1" x14ac:dyDescent="0.25">
      <c r="A19" s="112"/>
      <c r="B19" s="112"/>
      <c r="C19" s="113"/>
      <c r="D19" s="112"/>
      <c r="E19" s="112"/>
      <c r="F19" s="114"/>
      <c r="G19" s="112"/>
      <c r="H19" s="110"/>
    </row>
    <row r="20" spans="1:8" s="94" customFormat="1" x14ac:dyDescent="0.25">
      <c r="A20" s="112"/>
      <c r="B20" s="112"/>
      <c r="C20" s="113"/>
      <c r="D20" s="112"/>
      <c r="E20" s="112"/>
      <c r="F20" s="114"/>
      <c r="G20" s="112"/>
      <c r="H20" s="110"/>
    </row>
    <row r="21" spans="1:8" s="94" customFormat="1" x14ac:dyDescent="0.25">
      <c r="A21" s="112"/>
      <c r="B21" s="112"/>
      <c r="C21" s="113"/>
      <c r="D21" s="112"/>
      <c r="E21" s="112"/>
      <c r="F21" s="114"/>
      <c r="G21" s="112"/>
      <c r="H21" s="110"/>
    </row>
    <row r="22" spans="1:8" s="94" customFormat="1" x14ac:dyDescent="0.25">
      <c r="A22" s="112"/>
      <c r="B22" s="112"/>
      <c r="C22" s="113"/>
      <c r="D22" s="112"/>
      <c r="E22" s="112"/>
      <c r="F22" s="114"/>
      <c r="G22" s="112"/>
      <c r="H22" s="110"/>
    </row>
    <row r="23" spans="1:8" s="94" customFormat="1" x14ac:dyDescent="0.25">
      <c r="A23" s="112"/>
      <c r="B23" s="112"/>
      <c r="C23" s="113"/>
      <c r="D23" s="112"/>
      <c r="E23" s="112"/>
      <c r="F23" s="114"/>
      <c r="G23" s="112"/>
      <c r="H23" s="110"/>
    </row>
    <row r="24" spans="1:8" s="94" customFormat="1" x14ac:dyDescent="0.25">
      <c r="A24" s="112"/>
      <c r="B24" s="112"/>
      <c r="C24" s="113"/>
      <c r="D24" s="112"/>
      <c r="E24" s="112"/>
      <c r="F24" s="114"/>
      <c r="G24" s="112"/>
      <c r="H24" s="110"/>
    </row>
    <row r="25" spans="1:8" s="94" customFormat="1" x14ac:dyDescent="0.25">
      <c r="A25" s="112"/>
      <c r="B25" s="112"/>
      <c r="C25" s="113"/>
      <c r="D25" s="112"/>
      <c r="E25" s="112"/>
      <c r="F25" s="114"/>
      <c r="G25" s="112"/>
      <c r="H25" s="110"/>
    </row>
    <row r="26" spans="1:8" s="94" customFormat="1" x14ac:dyDescent="0.25">
      <c r="A26" s="112"/>
      <c r="B26" s="112"/>
      <c r="C26" s="113"/>
      <c r="D26" s="112"/>
      <c r="E26" s="112"/>
      <c r="F26" s="114"/>
      <c r="G26" s="112"/>
      <c r="H26" s="110"/>
    </row>
    <row r="27" spans="1:8" s="94" customFormat="1" x14ac:dyDescent="0.25">
      <c r="A27" s="112"/>
      <c r="B27" s="112"/>
      <c r="C27" s="113"/>
      <c r="D27" s="112"/>
      <c r="E27" s="112"/>
      <c r="F27" s="114"/>
      <c r="G27" s="112"/>
      <c r="H27" s="110"/>
    </row>
    <row r="28" spans="1:8" s="94" customFormat="1" x14ac:dyDescent="0.25">
      <c r="A28" s="138">
        <f>SUBTOTAL(103,tabAnexo01234[Número de cuenta contable])</f>
        <v>0</v>
      </c>
      <c r="C28" s="119"/>
      <c r="D28" s="121"/>
      <c r="E28" s="121"/>
      <c r="F28" s="122">
        <f>SUBTOTAL(109,tabAnexo01234[Importe al 31/12/2024])</f>
        <v>0</v>
      </c>
    </row>
    <row r="41" spans="1:9" ht="15" customHeight="1" x14ac:dyDescent="0.25">
      <c r="A41" s="2" t="s">
        <v>17</v>
      </c>
      <c r="B41" s="265" t="s">
        <v>307</v>
      </c>
      <c r="C41" s="265"/>
      <c r="D41" s="265"/>
      <c r="E41" s="265"/>
      <c r="F41" s="265"/>
      <c r="G41" s="265"/>
      <c r="H41" s="265"/>
      <c r="I41" s="17"/>
    </row>
    <row r="42" spans="1:9" ht="15" customHeight="1" x14ac:dyDescent="0.25">
      <c r="B42" s="265"/>
      <c r="C42" s="265"/>
      <c r="D42" s="265"/>
      <c r="E42" s="265"/>
      <c r="F42" s="265"/>
      <c r="G42" s="265"/>
      <c r="H42" s="265"/>
      <c r="I42" s="17"/>
    </row>
    <row r="43" spans="1:9" x14ac:dyDescent="0.25">
      <c r="B43" s="38" t="s">
        <v>16</v>
      </c>
    </row>
  </sheetData>
  <mergeCells count="5">
    <mergeCell ref="A6:H6"/>
    <mergeCell ref="A7:H7"/>
    <mergeCell ref="G8:H8"/>
    <mergeCell ref="B41:H42"/>
    <mergeCell ref="A8:F8"/>
  </mergeCells>
  <printOptions horizontalCentered="1"/>
  <pageMargins left="0.51181102362204722" right="0.51181102362204722" top="0.74803149606299213" bottom="0.74803149606299213" header="0.31496062992125984" footer="0.31496062992125984"/>
  <pageSetup scale="73" fitToHeight="0" orientation="landscape" horizontalDpi="1200" verticalDpi="12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43"/>
  <sheetViews>
    <sheetView zoomScale="68" zoomScaleNormal="68" workbookViewId="0">
      <pane ySplit="9" topLeftCell="A10" activePane="bottomLeft" state="frozen"/>
      <selection activeCell="B52" sqref="B52"/>
      <selection pane="bottomLeft" activeCell="F14" sqref="F14"/>
    </sheetView>
  </sheetViews>
  <sheetFormatPr baseColWidth="10" defaultRowHeight="15" x14ac:dyDescent="0.25"/>
  <cols>
    <col min="1" max="1" width="13.7109375" bestFit="1" customWidth="1"/>
    <col min="2" max="2" width="28.85546875" customWidth="1"/>
    <col min="3" max="4" width="13.85546875" customWidth="1"/>
    <col min="5" max="5" width="29" customWidth="1"/>
    <col min="6" max="6" width="13.5703125" customWidth="1"/>
    <col min="7" max="7" width="21.85546875" customWidth="1"/>
    <col min="8" max="8" width="31.140625" customWidth="1"/>
    <col min="9" max="9" width="27.140625" customWidth="1"/>
  </cols>
  <sheetData>
    <row r="1" spans="1:9" s="94" customFormat="1" x14ac:dyDescent="0.25">
      <c r="A1" s="123" t="s">
        <v>11</v>
      </c>
      <c r="B1" s="124"/>
      <c r="C1" s="128"/>
      <c r="D1" s="128"/>
      <c r="E1" s="128"/>
      <c r="F1" s="128"/>
      <c r="G1" s="110"/>
      <c r="H1" s="110"/>
    </row>
    <row r="2" spans="1:9" s="94" customFormat="1" x14ac:dyDescent="0.25">
      <c r="A2" s="125" t="s">
        <v>12</v>
      </c>
      <c r="B2" s="126"/>
      <c r="C2" s="129"/>
      <c r="D2" s="129"/>
      <c r="E2" s="129"/>
      <c r="F2" s="129"/>
      <c r="G2" s="110"/>
      <c r="H2" s="110"/>
    </row>
    <row r="3" spans="1:9" s="94" customFormat="1" x14ac:dyDescent="0.25">
      <c r="A3" s="125" t="s">
        <v>296</v>
      </c>
      <c r="B3" s="126"/>
      <c r="C3" s="129"/>
      <c r="D3" s="129"/>
      <c r="E3" s="129"/>
      <c r="F3" s="129"/>
      <c r="G3" s="110"/>
      <c r="H3" s="110"/>
    </row>
    <row r="4" spans="1:9" s="94" customFormat="1" x14ac:dyDescent="0.25">
      <c r="A4" s="125" t="s">
        <v>158</v>
      </c>
      <c r="B4" s="126"/>
      <c r="C4" s="129"/>
      <c r="D4" s="129"/>
      <c r="E4" s="129"/>
      <c r="F4" s="129"/>
      <c r="G4" s="110"/>
      <c r="H4" s="110"/>
    </row>
    <row r="5" spans="1:9" s="94" customFormat="1" x14ac:dyDescent="0.25">
      <c r="A5" s="125" t="s">
        <v>148</v>
      </c>
      <c r="B5" s="126"/>
      <c r="C5" s="127" t="s">
        <v>461</v>
      </c>
      <c r="D5" s="127"/>
      <c r="E5" s="126"/>
      <c r="F5" s="126"/>
    </row>
    <row r="6" spans="1:9" x14ac:dyDescent="0.25">
      <c r="A6" s="253" t="s">
        <v>304</v>
      </c>
      <c r="B6" s="253"/>
      <c r="C6" s="253"/>
      <c r="D6" s="253"/>
      <c r="E6" s="253"/>
      <c r="F6" s="253"/>
      <c r="G6" s="253"/>
      <c r="H6" s="253"/>
      <c r="I6" s="253"/>
    </row>
    <row r="7" spans="1:9" x14ac:dyDescent="0.25">
      <c r="A7" s="254" t="s">
        <v>306</v>
      </c>
      <c r="B7" s="254"/>
      <c r="C7" s="254"/>
      <c r="D7" s="254"/>
      <c r="E7" s="254"/>
      <c r="F7" s="254"/>
      <c r="G7" s="254"/>
      <c r="H7" s="254"/>
      <c r="I7" s="254"/>
    </row>
    <row r="8" spans="1:9" x14ac:dyDescent="0.25">
      <c r="A8" s="258" t="s">
        <v>5</v>
      </c>
      <c r="B8" s="259"/>
      <c r="C8" s="259"/>
      <c r="D8" s="259"/>
      <c r="E8" s="259"/>
      <c r="F8" s="259"/>
      <c r="G8" s="257" t="s">
        <v>2</v>
      </c>
      <c r="H8" s="257"/>
      <c r="I8" s="257"/>
    </row>
    <row r="9" spans="1:9" s="109" customFormat="1" ht="50.25" customHeight="1" x14ac:dyDescent="0.25">
      <c r="A9" s="104" t="s">
        <v>180</v>
      </c>
      <c r="B9" s="104" t="s">
        <v>181</v>
      </c>
      <c r="C9" s="118" t="s">
        <v>19</v>
      </c>
      <c r="D9" s="104" t="s">
        <v>290</v>
      </c>
      <c r="E9" s="104" t="s">
        <v>43</v>
      </c>
      <c r="F9" s="105" t="s">
        <v>467</v>
      </c>
      <c r="G9" s="104" t="s">
        <v>291</v>
      </c>
      <c r="H9" s="118" t="s">
        <v>303</v>
      </c>
      <c r="I9" s="118" t="s">
        <v>305</v>
      </c>
    </row>
    <row r="10" spans="1:9" s="94" customFormat="1" x14ac:dyDescent="0.25">
      <c r="A10" s="112"/>
      <c r="B10" s="112"/>
      <c r="C10" s="113"/>
      <c r="D10" s="112"/>
      <c r="E10" s="112"/>
      <c r="F10" s="114"/>
      <c r="G10" s="112"/>
      <c r="H10" s="112"/>
      <c r="I10" s="110"/>
    </row>
    <row r="11" spans="1:9" s="94" customFormat="1" x14ac:dyDescent="0.25">
      <c r="A11" s="112"/>
      <c r="B11" s="112"/>
      <c r="C11" s="113"/>
      <c r="D11" s="112"/>
      <c r="E11" s="112"/>
      <c r="F11" s="114"/>
      <c r="G11" s="112"/>
      <c r="H11" s="112"/>
      <c r="I11" s="110"/>
    </row>
    <row r="12" spans="1:9" s="94" customFormat="1" x14ac:dyDescent="0.25">
      <c r="A12" s="112"/>
      <c r="B12" s="112"/>
      <c r="C12" s="113"/>
      <c r="D12" s="112"/>
      <c r="E12" s="112"/>
      <c r="F12" s="114"/>
      <c r="G12" s="112"/>
      <c r="H12" s="112"/>
      <c r="I12" s="110"/>
    </row>
    <row r="13" spans="1:9" s="94" customFormat="1" x14ac:dyDescent="0.25">
      <c r="A13" s="112"/>
      <c r="B13" s="112"/>
      <c r="C13" s="113"/>
      <c r="D13" s="112"/>
      <c r="E13" s="112"/>
      <c r="F13" s="114"/>
      <c r="G13" s="112"/>
      <c r="H13" s="112"/>
      <c r="I13" s="110"/>
    </row>
    <row r="14" spans="1:9" s="94" customFormat="1" x14ac:dyDescent="0.25">
      <c r="A14" s="112"/>
      <c r="B14" s="112"/>
      <c r="C14" s="113"/>
      <c r="D14" s="112"/>
      <c r="E14" s="112"/>
      <c r="F14" s="114"/>
      <c r="G14" s="112"/>
      <c r="H14" s="112"/>
      <c r="I14" s="110"/>
    </row>
    <row r="15" spans="1:9" s="94" customFormat="1" x14ac:dyDescent="0.25">
      <c r="A15" s="112"/>
      <c r="B15" s="112"/>
      <c r="C15" s="113"/>
      <c r="D15" s="112"/>
      <c r="E15" s="112"/>
      <c r="F15" s="114"/>
      <c r="G15" s="112"/>
      <c r="H15" s="112"/>
      <c r="I15" s="110"/>
    </row>
    <row r="16" spans="1:9" s="94" customFormat="1" x14ac:dyDescent="0.25">
      <c r="A16" s="112"/>
      <c r="B16" s="112"/>
      <c r="C16" s="113"/>
      <c r="D16" s="112"/>
      <c r="E16" s="112"/>
      <c r="F16" s="114"/>
      <c r="G16" s="112"/>
      <c r="H16" s="112"/>
      <c r="I16" s="110"/>
    </row>
    <row r="17" spans="1:9" s="94" customFormat="1" x14ac:dyDescent="0.25">
      <c r="A17" s="112"/>
      <c r="B17" s="112"/>
      <c r="C17" s="113"/>
      <c r="D17" s="112"/>
      <c r="E17" s="112"/>
      <c r="F17" s="114"/>
      <c r="G17" s="112"/>
      <c r="H17" s="112"/>
      <c r="I17" s="110"/>
    </row>
    <row r="18" spans="1:9" s="94" customFormat="1" x14ac:dyDescent="0.25">
      <c r="A18" s="112"/>
      <c r="B18" s="112"/>
      <c r="C18" s="113"/>
      <c r="D18" s="112"/>
      <c r="E18" s="112"/>
      <c r="F18" s="114"/>
      <c r="G18" s="112"/>
      <c r="H18" s="112"/>
      <c r="I18" s="110"/>
    </row>
    <row r="19" spans="1:9" s="94" customFormat="1" x14ac:dyDescent="0.25">
      <c r="A19" s="112"/>
      <c r="B19" s="112"/>
      <c r="C19" s="113"/>
      <c r="D19" s="112"/>
      <c r="E19" s="112"/>
      <c r="F19" s="114"/>
      <c r="G19" s="112"/>
      <c r="H19" s="112"/>
      <c r="I19" s="110"/>
    </row>
    <row r="20" spans="1:9" s="94" customFormat="1" x14ac:dyDescent="0.25">
      <c r="A20" s="112"/>
      <c r="B20" s="112"/>
      <c r="C20" s="113"/>
      <c r="D20" s="112"/>
      <c r="E20" s="112"/>
      <c r="F20" s="114"/>
      <c r="G20" s="112"/>
      <c r="H20" s="112"/>
      <c r="I20" s="110"/>
    </row>
    <row r="21" spans="1:9" s="94" customFormat="1" x14ac:dyDescent="0.25">
      <c r="A21" s="112"/>
      <c r="B21" s="112"/>
      <c r="C21" s="113"/>
      <c r="D21" s="112"/>
      <c r="E21" s="112"/>
      <c r="F21" s="114"/>
      <c r="G21" s="112"/>
      <c r="H21" s="112"/>
      <c r="I21" s="110"/>
    </row>
    <row r="22" spans="1:9" s="94" customFormat="1" x14ac:dyDescent="0.25">
      <c r="A22" s="112"/>
      <c r="B22" s="112"/>
      <c r="C22" s="113"/>
      <c r="D22" s="112"/>
      <c r="E22" s="112"/>
      <c r="F22" s="114"/>
      <c r="G22" s="112"/>
      <c r="H22" s="112"/>
      <c r="I22" s="110"/>
    </row>
    <row r="23" spans="1:9" s="94" customFormat="1" x14ac:dyDescent="0.25">
      <c r="A23" s="112"/>
      <c r="B23" s="112"/>
      <c r="C23" s="113"/>
      <c r="D23" s="112"/>
      <c r="E23" s="112"/>
      <c r="F23" s="114"/>
      <c r="G23" s="112"/>
      <c r="H23" s="112"/>
      <c r="I23" s="110"/>
    </row>
    <row r="24" spans="1:9" s="94" customFormat="1" x14ac:dyDescent="0.25">
      <c r="A24" s="112"/>
      <c r="B24" s="112"/>
      <c r="C24" s="113"/>
      <c r="D24" s="112"/>
      <c r="E24" s="112"/>
      <c r="F24" s="114"/>
      <c r="G24" s="112"/>
      <c r="H24" s="112"/>
      <c r="I24" s="110"/>
    </row>
    <row r="25" spans="1:9" s="94" customFormat="1" x14ac:dyDescent="0.25">
      <c r="A25" s="112"/>
      <c r="B25" s="112"/>
      <c r="C25" s="113"/>
      <c r="D25" s="112"/>
      <c r="E25" s="112"/>
      <c r="F25" s="114"/>
      <c r="G25" s="112"/>
      <c r="H25" s="112"/>
      <c r="I25" s="110"/>
    </row>
    <row r="26" spans="1:9" s="94" customFormat="1" x14ac:dyDescent="0.25">
      <c r="A26" s="112"/>
      <c r="B26" s="112"/>
      <c r="C26" s="113"/>
      <c r="D26" s="112"/>
      <c r="E26" s="112"/>
      <c r="F26" s="114"/>
      <c r="G26" s="112"/>
      <c r="H26" s="112"/>
      <c r="I26" s="110"/>
    </row>
    <row r="27" spans="1:9" s="94" customFormat="1" x14ac:dyDescent="0.25">
      <c r="A27" s="112"/>
      <c r="B27" s="112"/>
      <c r="C27" s="113"/>
      <c r="D27" s="112"/>
      <c r="E27" s="112"/>
      <c r="F27" s="114"/>
      <c r="G27" s="112"/>
      <c r="H27" s="112"/>
      <c r="I27" s="110"/>
    </row>
    <row r="28" spans="1:9" s="94" customFormat="1" x14ac:dyDescent="0.25">
      <c r="A28" s="138">
        <f>SUBTOTAL(103,tabAnexo012345[Número de cuenta contable])</f>
        <v>0</v>
      </c>
      <c r="C28" s="119"/>
      <c r="D28" s="121"/>
      <c r="E28" s="121"/>
      <c r="F28" s="122">
        <f>SUBTOTAL(109,tabAnexo012345[Importe al 31/12/2024])</f>
        <v>0</v>
      </c>
    </row>
    <row r="41" spans="1:10" ht="15" customHeight="1" x14ac:dyDescent="0.25">
      <c r="A41" s="2" t="s">
        <v>17</v>
      </c>
      <c r="B41" s="265" t="s">
        <v>307</v>
      </c>
      <c r="C41" s="265"/>
      <c r="D41" s="265"/>
      <c r="E41" s="265"/>
      <c r="F41" s="265"/>
      <c r="G41" s="265"/>
      <c r="H41" s="265"/>
      <c r="I41" s="265"/>
      <c r="J41" s="17"/>
    </row>
    <row r="42" spans="1:10" ht="15" customHeight="1" x14ac:dyDescent="0.25">
      <c r="B42" s="265"/>
      <c r="C42" s="265"/>
      <c r="D42" s="265"/>
      <c r="E42" s="265"/>
      <c r="F42" s="265"/>
      <c r="G42" s="265"/>
      <c r="H42" s="265"/>
      <c r="I42" s="265"/>
      <c r="J42" s="17"/>
    </row>
    <row r="43" spans="1:10" x14ac:dyDescent="0.25">
      <c r="B43" s="38" t="s">
        <v>16</v>
      </c>
    </row>
  </sheetData>
  <mergeCells count="5">
    <mergeCell ref="A6:I6"/>
    <mergeCell ref="A7:I7"/>
    <mergeCell ref="A8:F8"/>
    <mergeCell ref="G8:I8"/>
    <mergeCell ref="B41:I42"/>
  </mergeCells>
  <printOptions horizontalCentered="1"/>
  <pageMargins left="0.51181102362204722" right="0.51181102362204722" top="0.74803149606299213" bottom="0.74803149606299213" header="0.31496062992125984" footer="0.31496062992125984"/>
  <pageSetup scale="65" fitToHeight="0" orientation="landscape" horizontalDpi="1200" verticalDpi="12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47"/>
  <sheetViews>
    <sheetView zoomScaleNormal="100" workbookViewId="0">
      <selection activeCell="K5" sqref="K5"/>
    </sheetView>
  </sheetViews>
  <sheetFormatPr baseColWidth="10" defaultRowHeight="15" x14ac:dyDescent="0.25"/>
  <cols>
    <col min="1" max="1" width="10.42578125" customWidth="1"/>
    <col min="2" max="2" width="11.42578125" customWidth="1"/>
    <col min="3" max="3" width="10.5703125" customWidth="1"/>
    <col min="4" max="4" width="31.42578125" customWidth="1"/>
    <col min="5" max="5" width="38.42578125" customWidth="1"/>
    <col min="6" max="6" width="36.285156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2" width="15.140625" customWidth="1"/>
    <col min="13" max="13" width="17.42578125" customWidth="1"/>
  </cols>
  <sheetData>
    <row r="1" spans="1:13" x14ac:dyDescent="0.25">
      <c r="A1" s="133" t="s">
        <v>11</v>
      </c>
      <c r="B1" s="124"/>
      <c r="C1" s="261"/>
      <c r="D1" s="261"/>
      <c r="E1" s="261"/>
      <c r="F1" s="14"/>
      <c r="G1" s="14"/>
      <c r="H1" s="14"/>
      <c r="I1" s="14"/>
      <c r="J1" s="14"/>
      <c r="K1" s="14"/>
    </row>
    <row r="2" spans="1:13" x14ac:dyDescent="0.25">
      <c r="A2" s="134" t="s">
        <v>12</v>
      </c>
      <c r="B2" s="135"/>
      <c r="C2" s="262"/>
      <c r="D2" s="262"/>
      <c r="E2" s="262"/>
      <c r="F2" s="14"/>
      <c r="G2" s="14"/>
      <c r="H2" s="14"/>
    </row>
    <row r="3" spans="1:13" x14ac:dyDescent="0.25">
      <c r="A3" s="136" t="s">
        <v>296</v>
      </c>
      <c r="B3" s="135"/>
      <c r="C3" s="262"/>
      <c r="D3" s="262"/>
      <c r="E3" s="262"/>
      <c r="F3" s="14"/>
      <c r="G3" s="14"/>
      <c r="H3" s="14"/>
    </row>
    <row r="4" spans="1:13" x14ac:dyDescent="0.25">
      <c r="A4" s="136" t="s">
        <v>158</v>
      </c>
      <c r="B4" s="135"/>
      <c r="C4" s="262"/>
      <c r="D4" s="262"/>
      <c r="E4" s="262"/>
      <c r="F4" s="14"/>
      <c r="G4" s="14"/>
      <c r="H4" s="14"/>
    </row>
    <row r="5" spans="1:13" x14ac:dyDescent="0.25">
      <c r="A5" s="136" t="s">
        <v>148</v>
      </c>
      <c r="B5" s="135"/>
      <c r="C5" s="127" t="s">
        <v>461</v>
      </c>
      <c r="D5" s="135"/>
      <c r="E5" s="135"/>
    </row>
    <row r="6" spans="1:13" x14ac:dyDescent="0.25">
      <c r="A6" s="253" t="s">
        <v>45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3" x14ac:dyDescent="0.25">
      <c r="A7" s="253" t="s">
        <v>46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1:13" x14ac:dyDescent="0.25">
      <c r="A8" s="254" t="s">
        <v>310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</row>
    <row r="9" spans="1:13" x14ac:dyDescent="0.25">
      <c r="A9" s="266" t="s">
        <v>317</v>
      </c>
      <c r="B9" s="267"/>
      <c r="C9" s="263" t="s">
        <v>26</v>
      </c>
      <c r="D9" s="259"/>
      <c r="E9" s="259"/>
      <c r="F9" s="263" t="s">
        <v>48</v>
      </c>
      <c r="G9" s="259"/>
      <c r="H9" s="259"/>
      <c r="I9" s="263" t="s">
        <v>133</v>
      </c>
      <c r="J9" s="259"/>
      <c r="K9" s="260"/>
      <c r="L9" s="259" t="s">
        <v>2</v>
      </c>
      <c r="M9" s="268"/>
    </row>
    <row r="10" spans="1:13" ht="30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468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3" t="s">
        <v>6</v>
      </c>
    </row>
    <row r="11" spans="1:13" x14ac:dyDescent="0.25">
      <c r="A11" s="19"/>
      <c r="B11" s="18"/>
      <c r="C11" s="18"/>
      <c r="D11" s="18"/>
      <c r="E11" s="18"/>
      <c r="F11" s="18"/>
      <c r="G11" s="20"/>
      <c r="H11" s="24"/>
      <c r="I11" s="20"/>
      <c r="J11" s="19"/>
      <c r="K11" s="18"/>
      <c r="L11" s="18"/>
      <c r="M11" s="18"/>
    </row>
    <row r="12" spans="1:13" x14ac:dyDescent="0.25">
      <c r="A12" s="18"/>
      <c r="B12" s="18"/>
      <c r="C12" s="18"/>
      <c r="D12" s="18"/>
      <c r="E12" s="18"/>
      <c r="F12" s="18"/>
      <c r="G12" s="20"/>
      <c r="H12" s="24"/>
      <c r="I12" s="20"/>
      <c r="J12" s="18"/>
      <c r="K12" s="18"/>
      <c r="L12" s="18"/>
      <c r="M12" s="18"/>
    </row>
    <row r="13" spans="1:13" x14ac:dyDescent="0.25">
      <c r="A13" s="18"/>
      <c r="B13" s="18"/>
      <c r="C13" s="18"/>
      <c r="D13" s="18"/>
      <c r="E13" s="18"/>
      <c r="F13" s="18"/>
      <c r="G13" s="20"/>
      <c r="H13" s="24"/>
      <c r="I13" s="20"/>
      <c r="J13" s="18"/>
      <c r="K13" s="18"/>
      <c r="L13" s="18"/>
      <c r="M13" s="18"/>
    </row>
    <row r="14" spans="1:13" x14ac:dyDescent="0.25">
      <c r="A14" s="18"/>
      <c r="B14" s="18"/>
      <c r="C14" s="18"/>
      <c r="D14" s="18"/>
      <c r="E14" s="18"/>
      <c r="F14" s="18"/>
      <c r="G14" s="20"/>
      <c r="H14" s="24"/>
      <c r="I14" s="20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20"/>
      <c r="H15" s="24"/>
      <c r="I15" s="20"/>
      <c r="J15" s="18"/>
      <c r="K15" s="18"/>
      <c r="L15" s="18"/>
      <c r="M15" s="18"/>
    </row>
    <row r="16" spans="1:13" x14ac:dyDescent="0.25">
      <c r="A16" s="18"/>
      <c r="B16" s="18"/>
      <c r="C16" s="18"/>
      <c r="D16" s="18"/>
      <c r="E16" s="18"/>
      <c r="F16" s="18"/>
      <c r="G16" s="20"/>
      <c r="H16" s="24"/>
      <c r="I16" s="20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20"/>
      <c r="H17" s="24"/>
      <c r="I17" s="20"/>
      <c r="J17" s="18"/>
      <c r="K17" s="18"/>
      <c r="L17" s="18"/>
      <c r="M17" s="18"/>
    </row>
    <row r="18" spans="1:13" x14ac:dyDescent="0.25">
      <c r="A18" s="18"/>
      <c r="B18" s="18"/>
      <c r="C18" s="18"/>
      <c r="D18" s="18"/>
      <c r="E18" s="18"/>
      <c r="F18" s="18"/>
      <c r="G18" s="20"/>
      <c r="H18" s="24"/>
      <c r="I18" s="20"/>
      <c r="J18" s="18"/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20"/>
      <c r="H19" s="24"/>
      <c r="I19" s="20"/>
      <c r="J19" s="18"/>
      <c r="K19" s="18"/>
      <c r="L19" s="18"/>
      <c r="M19" s="18"/>
    </row>
    <row r="20" spans="1:13" x14ac:dyDescent="0.25">
      <c r="A20" s="18"/>
      <c r="B20" s="18"/>
      <c r="C20" s="18"/>
      <c r="D20" s="18"/>
      <c r="E20" s="18"/>
      <c r="F20" s="18"/>
      <c r="G20" s="20"/>
      <c r="H20" s="24"/>
      <c r="I20" s="20"/>
      <c r="J20" s="18"/>
      <c r="K20" s="18"/>
      <c r="L20" s="18"/>
      <c r="M20" s="18"/>
    </row>
    <row r="21" spans="1:13" x14ac:dyDescent="0.25">
      <c r="A21" s="18"/>
      <c r="B21" s="18"/>
      <c r="C21" s="18"/>
      <c r="D21" s="18"/>
      <c r="E21" s="18"/>
      <c r="F21" s="18"/>
      <c r="G21" s="20"/>
      <c r="H21" s="24"/>
      <c r="I21" s="20"/>
      <c r="J21" s="18"/>
      <c r="K21" s="18"/>
      <c r="L21" s="18"/>
      <c r="M21" s="18"/>
    </row>
    <row r="22" spans="1:13" x14ac:dyDescent="0.25">
      <c r="A22" s="18"/>
      <c r="B22" s="18"/>
      <c r="C22" s="18"/>
      <c r="D22" s="18"/>
      <c r="E22" s="18"/>
      <c r="F22" s="18"/>
      <c r="G22" s="20"/>
      <c r="H22" s="24"/>
      <c r="I22" s="20"/>
      <c r="J22" s="18"/>
      <c r="K22" s="18"/>
      <c r="L22" s="18"/>
      <c r="M22" s="18"/>
    </row>
    <row r="23" spans="1:13" x14ac:dyDescent="0.25">
      <c r="A23" s="18"/>
      <c r="B23" s="18"/>
      <c r="C23" s="18"/>
      <c r="D23" s="18"/>
      <c r="E23" s="18"/>
      <c r="F23" s="18"/>
      <c r="G23" s="20"/>
      <c r="H23" s="24"/>
      <c r="I23" s="20"/>
      <c r="J23" s="18"/>
      <c r="K23" s="18"/>
      <c r="L23" s="18"/>
      <c r="M23" s="18"/>
    </row>
    <row r="24" spans="1:13" x14ac:dyDescent="0.25">
      <c r="A24" s="18"/>
      <c r="B24" s="18"/>
      <c r="C24" s="18"/>
      <c r="D24" s="18"/>
      <c r="E24" s="18"/>
      <c r="F24" s="18"/>
      <c r="G24" s="20"/>
      <c r="H24" s="24"/>
      <c r="I24" s="20"/>
      <c r="J24" s="18"/>
      <c r="K24" s="18"/>
      <c r="L24" s="18"/>
      <c r="M24" s="18"/>
    </row>
    <row r="25" spans="1:13" x14ac:dyDescent="0.25">
      <c r="A25" s="18"/>
      <c r="B25" s="18"/>
      <c r="C25" s="18"/>
      <c r="D25" s="18"/>
      <c r="E25" s="18"/>
      <c r="F25" s="18"/>
      <c r="G25" s="20"/>
      <c r="H25" s="24"/>
      <c r="I25" s="20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20"/>
      <c r="H26" s="24"/>
      <c r="I26" s="20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20"/>
      <c r="H27" s="24"/>
      <c r="I27" s="20"/>
      <c r="J27" s="18"/>
      <c r="K27" s="18"/>
      <c r="L27" s="18"/>
      <c r="M27" s="18"/>
    </row>
    <row r="28" spans="1:13" x14ac:dyDescent="0.25">
      <c r="A28" s="18"/>
      <c r="B28" s="18"/>
      <c r="C28" s="18"/>
      <c r="D28" s="18"/>
      <c r="E28" s="18"/>
      <c r="F28" s="18"/>
      <c r="G28" s="20"/>
      <c r="H28" s="24"/>
      <c r="I28" s="20"/>
      <c r="J28" s="18"/>
      <c r="K28" s="18"/>
      <c r="L28" s="18"/>
      <c r="M28" s="18"/>
    </row>
    <row r="29" spans="1:13" x14ac:dyDescent="0.25">
      <c r="A29" s="18"/>
      <c r="B29" s="18"/>
      <c r="C29" s="18"/>
      <c r="D29" s="18"/>
      <c r="E29" s="18"/>
      <c r="F29" s="18"/>
      <c r="G29" s="20"/>
      <c r="H29" s="24"/>
      <c r="I29" s="20"/>
      <c r="J29" s="18"/>
      <c r="K29" s="18"/>
      <c r="L29" s="18"/>
      <c r="M29" s="18"/>
    </row>
    <row r="30" spans="1:13" x14ac:dyDescent="0.25">
      <c r="A30" s="18"/>
      <c r="B30" s="18"/>
      <c r="C30" s="18"/>
      <c r="D30" s="18"/>
      <c r="E30" s="18"/>
      <c r="F30" s="18"/>
      <c r="G30" s="20"/>
      <c r="H30" s="24"/>
      <c r="I30" s="20"/>
      <c r="J30" s="18"/>
      <c r="K30" s="18"/>
      <c r="L30" s="18"/>
      <c r="M30" s="18"/>
    </row>
    <row r="31" spans="1:13" x14ac:dyDescent="0.25">
      <c r="A31" s="18"/>
      <c r="B31" s="18"/>
      <c r="C31" s="18"/>
      <c r="D31" s="18"/>
      <c r="E31" s="18"/>
      <c r="F31" s="18"/>
      <c r="G31" s="20"/>
      <c r="H31" s="24"/>
      <c r="I31" s="20"/>
      <c r="J31" s="18"/>
      <c r="K31" s="18"/>
      <c r="L31" s="18"/>
      <c r="M31" s="18"/>
    </row>
    <row r="32" spans="1:13" x14ac:dyDescent="0.25">
      <c r="A32" s="18"/>
      <c r="B32" s="18"/>
      <c r="C32" s="18"/>
      <c r="D32" s="18"/>
      <c r="E32" s="18"/>
      <c r="F32" s="18"/>
      <c r="G32" s="20"/>
      <c r="H32" s="24"/>
      <c r="I32" s="20"/>
      <c r="J32" s="18"/>
      <c r="K32" s="18"/>
      <c r="L32" s="18"/>
      <c r="M32" s="18"/>
    </row>
    <row r="33" spans="1:13" x14ac:dyDescent="0.25">
      <c r="A33" s="18"/>
      <c r="B33" s="18"/>
      <c r="C33" s="18"/>
      <c r="D33" s="18"/>
      <c r="E33" s="18"/>
      <c r="F33" s="18"/>
      <c r="G33" s="25"/>
      <c r="H33" s="24"/>
      <c r="I33" s="20"/>
      <c r="J33" s="18"/>
      <c r="K33" s="18"/>
      <c r="L33" s="18"/>
      <c r="M33" s="18"/>
    </row>
    <row r="34" spans="1:13" x14ac:dyDescent="0.25">
      <c r="A34" s="18"/>
      <c r="B34" s="18"/>
      <c r="C34" s="18"/>
      <c r="D34" s="18"/>
      <c r="E34" s="18"/>
      <c r="F34" s="18"/>
      <c r="G34" s="25"/>
      <c r="H34" s="24"/>
      <c r="I34" s="20"/>
      <c r="J34" s="18"/>
      <c r="K34" s="18"/>
      <c r="L34" s="18"/>
      <c r="M34" s="18"/>
    </row>
    <row r="35" spans="1:13" x14ac:dyDescent="0.25">
      <c r="A35" s="138">
        <f>SUBTOTAL(103,tabAnexo02312[Fecha de Póliza])</f>
        <v>0</v>
      </c>
      <c r="B35" s="34"/>
      <c r="C35" s="34"/>
      <c r="F35" s="34"/>
      <c r="G35" s="35">
        <f>SUBTOTAL(109,tabAnexo02312[Saldo (al 31/dic/2024)])</f>
        <v>0</v>
      </c>
      <c r="H35" s="34"/>
      <c r="I35" s="35">
        <f>SUBTOTAL(109,tabAnexo02312[Importe])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7:M7"/>
    <mergeCell ref="A6:M6"/>
    <mergeCell ref="C3:E3"/>
    <mergeCell ref="C4:E4"/>
    <mergeCell ref="C1:E1"/>
    <mergeCell ref="C2:E2"/>
    <mergeCell ref="A8:M8"/>
    <mergeCell ref="A9:B9"/>
    <mergeCell ref="C9:E9"/>
    <mergeCell ref="F9:H9"/>
    <mergeCell ref="I9:K9"/>
    <mergeCell ref="L9:M9"/>
  </mergeCells>
  <dataValidations count="2">
    <dataValidation type="list" allowBlank="1" showInputMessage="1" showErrorMessage="1" sqref="C11:C34" xr:uid="{00000000-0002-0000-0700-000000000000}">
      <formula1>"CFDI, Otros"</formula1>
    </dataValidation>
    <dataValidation type="list" allowBlank="1" showInputMessage="1" showErrorMessage="1" sqref="H11:H34" xr:uid="{00000000-0002-0000-0700-000001000000}">
      <formula1>"0-90 días,91-180 días, 181-365 días"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3" fitToHeight="0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7"/>
  <sheetViews>
    <sheetView zoomScaleNormal="100" workbookViewId="0">
      <selection activeCell="M4" sqref="M4"/>
    </sheetView>
  </sheetViews>
  <sheetFormatPr baseColWidth="10" defaultRowHeight="15" x14ac:dyDescent="0.25"/>
  <cols>
    <col min="1" max="1" width="13.7109375" bestFit="1" customWidth="1"/>
    <col min="2" max="2" width="11.42578125" customWidth="1"/>
    <col min="3" max="3" width="10.5703125" customWidth="1"/>
    <col min="4" max="4" width="29.42578125" customWidth="1"/>
    <col min="5" max="5" width="36.7109375" customWidth="1"/>
    <col min="6" max="6" width="32.5703125" customWidth="1"/>
    <col min="7" max="7" width="13.28515625" customWidth="1"/>
    <col min="8" max="8" width="13" bestFit="1" customWidth="1"/>
    <col min="9" max="9" width="15.42578125" customWidth="1"/>
    <col min="10" max="10" width="11.5703125" bestFit="1" customWidth="1"/>
    <col min="11" max="11" width="15.140625" customWidth="1"/>
    <col min="12" max="12" width="14.5703125" customWidth="1"/>
    <col min="13" max="13" width="15.28515625" customWidth="1"/>
  </cols>
  <sheetData>
    <row r="1" spans="1:13" x14ac:dyDescent="0.25">
      <c r="A1" s="133" t="s">
        <v>11</v>
      </c>
      <c r="B1" s="124"/>
      <c r="C1" s="261"/>
      <c r="D1" s="261"/>
      <c r="E1" s="261"/>
      <c r="F1" s="14"/>
      <c r="G1" s="14"/>
      <c r="H1" s="14"/>
      <c r="I1" s="14"/>
      <c r="J1" s="14"/>
      <c r="K1" s="14"/>
    </row>
    <row r="2" spans="1:13" x14ac:dyDescent="0.25">
      <c r="A2" s="134" t="s">
        <v>12</v>
      </c>
      <c r="B2" s="135"/>
      <c r="C2" s="262"/>
      <c r="D2" s="262"/>
      <c r="E2" s="262"/>
      <c r="F2" s="14"/>
      <c r="G2" s="14"/>
      <c r="H2" s="14"/>
    </row>
    <row r="3" spans="1:13" x14ac:dyDescent="0.25">
      <c r="A3" s="136" t="s">
        <v>296</v>
      </c>
      <c r="B3" s="135"/>
      <c r="C3" s="262"/>
      <c r="D3" s="262"/>
      <c r="E3" s="262"/>
      <c r="F3" s="14"/>
      <c r="G3" s="14"/>
      <c r="H3" s="14"/>
    </row>
    <row r="4" spans="1:13" x14ac:dyDescent="0.25">
      <c r="A4" s="136" t="s">
        <v>158</v>
      </c>
      <c r="B4" s="135"/>
      <c r="C4" s="262"/>
      <c r="D4" s="262"/>
      <c r="E4" s="262"/>
      <c r="F4" s="14"/>
      <c r="G4" s="14"/>
      <c r="H4" s="14"/>
    </row>
    <row r="5" spans="1:13" x14ac:dyDescent="0.25">
      <c r="A5" s="136" t="s">
        <v>148</v>
      </c>
      <c r="B5" s="135"/>
      <c r="C5" s="127" t="s">
        <v>461</v>
      </c>
      <c r="D5" s="135"/>
      <c r="E5" s="135"/>
    </row>
    <row r="6" spans="1:13" x14ac:dyDescent="0.25">
      <c r="A6" s="253" t="s">
        <v>45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1:13" x14ac:dyDescent="0.25">
      <c r="A7" s="253" t="s">
        <v>49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1:13" x14ac:dyDescent="0.25">
      <c r="A8" s="254" t="s">
        <v>311</v>
      </c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</row>
    <row r="9" spans="1:13" x14ac:dyDescent="0.25">
      <c r="A9" s="266" t="s">
        <v>317</v>
      </c>
      <c r="B9" s="267"/>
      <c r="C9" s="263" t="s">
        <v>26</v>
      </c>
      <c r="D9" s="259"/>
      <c r="E9" s="259"/>
      <c r="F9" s="263" t="s">
        <v>50</v>
      </c>
      <c r="G9" s="259"/>
      <c r="H9" s="259"/>
      <c r="I9" s="263" t="s">
        <v>52</v>
      </c>
      <c r="J9" s="259"/>
      <c r="K9" s="260"/>
      <c r="L9" s="259" t="s">
        <v>2</v>
      </c>
      <c r="M9" s="268"/>
    </row>
    <row r="10" spans="1:13" ht="45" x14ac:dyDescent="0.25">
      <c r="A10" s="3" t="s">
        <v>24</v>
      </c>
      <c r="B10" s="4" t="s">
        <v>25</v>
      </c>
      <c r="C10" s="3" t="s">
        <v>14</v>
      </c>
      <c r="D10" s="3" t="s">
        <v>27</v>
      </c>
      <c r="E10" s="3" t="s">
        <v>28</v>
      </c>
      <c r="F10" s="3" t="s">
        <v>3</v>
      </c>
      <c r="G10" s="3" t="s">
        <v>468</v>
      </c>
      <c r="H10" s="3" t="s">
        <v>44</v>
      </c>
      <c r="I10" s="3" t="s">
        <v>21</v>
      </c>
      <c r="J10" s="4" t="s">
        <v>19</v>
      </c>
      <c r="K10" s="3" t="s">
        <v>22</v>
      </c>
      <c r="L10" s="3" t="s">
        <v>174</v>
      </c>
      <c r="M10" s="13" t="s">
        <v>6</v>
      </c>
    </row>
    <row r="11" spans="1:13" x14ac:dyDescent="0.25">
      <c r="A11" s="19"/>
      <c r="B11" s="18"/>
      <c r="C11" s="18"/>
      <c r="D11" s="18"/>
      <c r="E11" s="18"/>
      <c r="F11" s="18"/>
      <c r="G11" s="20"/>
      <c r="H11" s="24"/>
      <c r="I11" s="20"/>
      <c r="J11" s="19"/>
      <c r="K11" s="18"/>
      <c r="L11" s="18"/>
      <c r="M11" s="18"/>
    </row>
    <row r="12" spans="1:13" x14ac:dyDescent="0.25">
      <c r="A12" s="18"/>
      <c r="B12" s="18"/>
      <c r="C12" s="18"/>
      <c r="D12" s="18"/>
      <c r="E12" s="18"/>
      <c r="F12" s="18"/>
      <c r="G12" s="20"/>
      <c r="H12" s="24"/>
      <c r="I12" s="20"/>
      <c r="J12" s="18"/>
      <c r="K12" s="18"/>
      <c r="L12" s="18"/>
      <c r="M12" s="18"/>
    </row>
    <row r="13" spans="1:13" x14ac:dyDescent="0.25">
      <c r="A13" s="18"/>
      <c r="B13" s="18"/>
      <c r="C13" s="18"/>
      <c r="D13" s="18"/>
      <c r="E13" s="18"/>
      <c r="F13" s="18"/>
      <c r="G13" s="20"/>
      <c r="H13" s="24"/>
      <c r="I13" s="20"/>
      <c r="J13" s="18"/>
      <c r="K13" s="18"/>
      <c r="L13" s="18"/>
      <c r="M13" s="18"/>
    </row>
    <row r="14" spans="1:13" x14ac:dyDescent="0.25">
      <c r="A14" s="18"/>
      <c r="B14" s="18"/>
      <c r="C14" s="18"/>
      <c r="D14" s="18"/>
      <c r="E14" s="18"/>
      <c r="F14" s="18"/>
      <c r="G14" s="20"/>
      <c r="H14" s="24"/>
      <c r="I14" s="20"/>
      <c r="J14" s="18"/>
      <c r="K14" s="18"/>
      <c r="L14" s="18"/>
      <c r="M14" s="18"/>
    </row>
    <row r="15" spans="1:13" x14ac:dyDescent="0.25">
      <c r="A15" s="18"/>
      <c r="B15" s="18"/>
      <c r="C15" s="18"/>
      <c r="D15" s="18"/>
      <c r="E15" s="18"/>
      <c r="F15" s="18"/>
      <c r="G15" s="20"/>
      <c r="H15" s="24"/>
      <c r="I15" s="20"/>
      <c r="J15" s="18"/>
      <c r="K15" s="18"/>
      <c r="L15" s="18"/>
      <c r="M15" s="18"/>
    </row>
    <row r="16" spans="1:13" x14ac:dyDescent="0.25">
      <c r="A16" s="18"/>
      <c r="B16" s="18"/>
      <c r="C16" s="18"/>
      <c r="D16" s="18"/>
      <c r="E16" s="18"/>
      <c r="F16" s="18"/>
      <c r="G16" s="20"/>
      <c r="H16" s="24"/>
      <c r="I16" s="20"/>
      <c r="J16" s="18"/>
      <c r="K16" s="18"/>
      <c r="L16" s="18"/>
      <c r="M16" s="18"/>
    </row>
    <row r="17" spans="1:13" x14ac:dyDescent="0.25">
      <c r="A17" s="18"/>
      <c r="B17" s="18"/>
      <c r="C17" s="18"/>
      <c r="D17" s="18"/>
      <c r="E17" s="18"/>
      <c r="F17" s="18"/>
      <c r="G17" s="20"/>
      <c r="H17" s="24"/>
      <c r="I17" s="20"/>
      <c r="J17" s="18"/>
      <c r="K17" s="18"/>
      <c r="L17" s="18"/>
      <c r="M17" s="18"/>
    </row>
    <row r="18" spans="1:13" x14ac:dyDescent="0.25">
      <c r="A18" s="18"/>
      <c r="B18" s="18"/>
      <c r="C18" s="18"/>
      <c r="D18" s="18"/>
      <c r="E18" s="18"/>
      <c r="F18" s="18"/>
      <c r="G18" s="20"/>
      <c r="H18" s="24"/>
      <c r="I18" s="20"/>
      <c r="J18" s="18"/>
      <c r="K18" s="18"/>
      <c r="L18" s="18"/>
      <c r="M18" s="18"/>
    </row>
    <row r="19" spans="1:13" x14ac:dyDescent="0.25">
      <c r="A19" s="18"/>
      <c r="B19" s="18"/>
      <c r="C19" s="18"/>
      <c r="D19" s="18"/>
      <c r="E19" s="18"/>
      <c r="F19" s="18"/>
      <c r="G19" s="20"/>
      <c r="H19" s="24"/>
      <c r="I19" s="20"/>
      <c r="J19" s="18"/>
      <c r="K19" s="18"/>
      <c r="L19" s="18"/>
      <c r="M19" s="18"/>
    </row>
    <row r="20" spans="1:13" x14ac:dyDescent="0.25">
      <c r="A20" s="18"/>
      <c r="B20" s="18"/>
      <c r="C20" s="18"/>
      <c r="D20" s="18"/>
      <c r="E20" s="18"/>
      <c r="F20" s="18"/>
      <c r="G20" s="20"/>
      <c r="H20" s="24"/>
      <c r="I20" s="20"/>
      <c r="J20" s="18"/>
      <c r="K20" s="18"/>
      <c r="L20" s="18"/>
      <c r="M20" s="18"/>
    </row>
    <row r="21" spans="1:13" x14ac:dyDescent="0.25">
      <c r="A21" s="18"/>
      <c r="B21" s="18"/>
      <c r="C21" s="18"/>
      <c r="D21" s="18"/>
      <c r="E21" s="18"/>
      <c r="F21" s="18"/>
      <c r="G21" s="20"/>
      <c r="H21" s="24"/>
      <c r="I21" s="20"/>
      <c r="J21" s="18"/>
      <c r="K21" s="18"/>
      <c r="L21" s="18"/>
      <c r="M21" s="18"/>
    </row>
    <row r="22" spans="1:13" x14ac:dyDescent="0.25">
      <c r="A22" s="18"/>
      <c r="B22" s="18"/>
      <c r="C22" s="18"/>
      <c r="D22" s="18"/>
      <c r="E22" s="18"/>
      <c r="F22" s="18"/>
      <c r="G22" s="20"/>
      <c r="H22" s="24"/>
      <c r="I22" s="20"/>
      <c r="J22" s="18"/>
      <c r="K22" s="18"/>
      <c r="L22" s="18"/>
      <c r="M22" s="18"/>
    </row>
    <row r="23" spans="1:13" x14ac:dyDescent="0.25">
      <c r="A23" s="18"/>
      <c r="B23" s="18"/>
      <c r="C23" s="18"/>
      <c r="D23" s="18"/>
      <c r="E23" s="18"/>
      <c r="F23" s="18"/>
      <c r="G23" s="20"/>
      <c r="H23" s="24"/>
      <c r="I23" s="20"/>
      <c r="J23" s="18"/>
      <c r="K23" s="18"/>
      <c r="L23" s="18"/>
      <c r="M23" s="18"/>
    </row>
    <row r="24" spans="1:13" x14ac:dyDescent="0.25">
      <c r="A24" s="18"/>
      <c r="B24" s="18"/>
      <c r="C24" s="18"/>
      <c r="D24" s="18"/>
      <c r="E24" s="18"/>
      <c r="F24" s="18"/>
      <c r="G24" s="20"/>
      <c r="H24" s="24"/>
      <c r="I24" s="20"/>
      <c r="J24" s="18"/>
      <c r="K24" s="18"/>
      <c r="L24" s="18"/>
      <c r="M24" s="18"/>
    </row>
    <row r="25" spans="1:13" x14ac:dyDescent="0.25">
      <c r="A25" s="18"/>
      <c r="B25" s="18"/>
      <c r="C25" s="18"/>
      <c r="D25" s="18"/>
      <c r="E25" s="18"/>
      <c r="F25" s="18"/>
      <c r="G25" s="20"/>
      <c r="H25" s="24"/>
      <c r="I25" s="20"/>
      <c r="J25" s="18"/>
      <c r="K25" s="18"/>
      <c r="L25" s="18"/>
      <c r="M25" s="18"/>
    </row>
    <row r="26" spans="1:13" x14ac:dyDescent="0.25">
      <c r="A26" s="18"/>
      <c r="B26" s="18"/>
      <c r="C26" s="18"/>
      <c r="D26" s="18"/>
      <c r="E26" s="18"/>
      <c r="F26" s="18"/>
      <c r="G26" s="20"/>
      <c r="H26" s="24"/>
      <c r="I26" s="20"/>
      <c r="J26" s="18"/>
      <c r="K26" s="18"/>
      <c r="L26" s="18"/>
      <c r="M26" s="18"/>
    </row>
    <row r="27" spans="1:13" x14ac:dyDescent="0.25">
      <c r="A27" s="18"/>
      <c r="B27" s="18"/>
      <c r="C27" s="18"/>
      <c r="D27" s="18"/>
      <c r="E27" s="18"/>
      <c r="F27" s="18"/>
      <c r="G27" s="20"/>
      <c r="H27" s="24"/>
      <c r="I27" s="20"/>
      <c r="J27" s="18"/>
      <c r="K27" s="18"/>
      <c r="L27" s="18"/>
      <c r="M27" s="18"/>
    </row>
    <row r="28" spans="1:13" x14ac:dyDescent="0.25">
      <c r="A28" s="18"/>
      <c r="B28" s="18"/>
      <c r="C28" s="18"/>
      <c r="D28" s="18"/>
      <c r="E28" s="18"/>
      <c r="F28" s="18"/>
      <c r="G28" s="20"/>
      <c r="H28" s="24"/>
      <c r="I28" s="20"/>
      <c r="J28" s="18"/>
      <c r="K28" s="18"/>
      <c r="L28" s="18"/>
      <c r="M28" s="18"/>
    </row>
    <row r="29" spans="1:13" x14ac:dyDescent="0.25">
      <c r="A29" s="18"/>
      <c r="B29" s="18"/>
      <c r="C29" s="18"/>
      <c r="D29" s="18"/>
      <c r="E29" s="18"/>
      <c r="F29" s="18"/>
      <c r="G29" s="20"/>
      <c r="H29" s="24"/>
      <c r="I29" s="20"/>
      <c r="J29" s="18"/>
      <c r="K29" s="18"/>
      <c r="L29" s="18"/>
      <c r="M29" s="18"/>
    </row>
    <row r="30" spans="1:13" x14ac:dyDescent="0.25">
      <c r="A30" s="18"/>
      <c r="B30" s="18"/>
      <c r="C30" s="18"/>
      <c r="D30" s="18"/>
      <c r="E30" s="18"/>
      <c r="F30" s="18"/>
      <c r="G30" s="20"/>
      <c r="H30" s="24"/>
      <c r="I30" s="20"/>
      <c r="J30" s="18"/>
      <c r="K30" s="18"/>
      <c r="L30" s="18"/>
      <c r="M30" s="18"/>
    </row>
    <row r="31" spans="1:13" x14ac:dyDescent="0.25">
      <c r="A31" s="18"/>
      <c r="B31" s="18"/>
      <c r="C31" s="18"/>
      <c r="D31" s="18"/>
      <c r="E31" s="18"/>
      <c r="F31" s="18"/>
      <c r="G31" s="20"/>
      <c r="H31" s="24"/>
      <c r="I31" s="20"/>
      <c r="J31" s="18"/>
      <c r="K31" s="18"/>
      <c r="L31" s="18"/>
      <c r="M31" s="18"/>
    </row>
    <row r="32" spans="1:13" x14ac:dyDescent="0.25">
      <c r="A32" s="18"/>
      <c r="B32" s="18"/>
      <c r="C32" s="18"/>
      <c r="D32" s="18"/>
      <c r="E32" s="18"/>
      <c r="F32" s="18"/>
      <c r="G32" s="20"/>
      <c r="H32" s="24"/>
      <c r="I32" s="20"/>
      <c r="J32" s="18"/>
      <c r="K32" s="18"/>
      <c r="L32" s="18"/>
      <c r="M32" s="18"/>
    </row>
    <row r="33" spans="1:13" x14ac:dyDescent="0.25">
      <c r="A33" s="18"/>
      <c r="B33" s="18"/>
      <c r="C33" s="18"/>
      <c r="D33" s="18"/>
      <c r="E33" s="18"/>
      <c r="F33" s="18"/>
      <c r="G33" s="25"/>
      <c r="H33" s="24"/>
      <c r="I33" s="20"/>
      <c r="J33" s="18"/>
      <c r="K33" s="18"/>
      <c r="L33" s="18"/>
      <c r="M33" s="18"/>
    </row>
    <row r="34" spans="1:13" x14ac:dyDescent="0.25">
      <c r="A34" s="18"/>
      <c r="B34" s="18"/>
      <c r="C34" s="18"/>
      <c r="D34" s="18"/>
      <c r="E34" s="18"/>
      <c r="F34" s="18"/>
      <c r="G34" s="25"/>
      <c r="H34" s="24"/>
      <c r="I34" s="20"/>
      <c r="J34" s="18"/>
      <c r="K34" s="18"/>
      <c r="L34" s="18"/>
      <c r="M34" s="18"/>
    </row>
    <row r="35" spans="1:13" x14ac:dyDescent="0.25">
      <c r="A35" s="138">
        <f>SUBTOTAL(103,tabAnexo0231217[Fecha de Póliza])</f>
        <v>0</v>
      </c>
      <c r="B35" s="34"/>
      <c r="C35" s="34"/>
      <c r="F35" s="34"/>
      <c r="G35" s="35">
        <f>SUBTOTAL(109,tabAnexo0231217[Saldo (al 31/dic/2024)])</f>
        <v>0</v>
      </c>
      <c r="H35" s="34"/>
      <c r="I35" s="35">
        <f>SUBTOTAL(109,tabAnexo0231217[Importe])</f>
        <v>0</v>
      </c>
    </row>
    <row r="47" spans="1:13" x14ac:dyDescent="0.25">
      <c r="A47" s="1" t="s">
        <v>17</v>
      </c>
      <c r="B47" t="s">
        <v>16</v>
      </c>
    </row>
  </sheetData>
  <mergeCells count="12">
    <mergeCell ref="A7:M7"/>
    <mergeCell ref="A6:M6"/>
    <mergeCell ref="C1:E1"/>
    <mergeCell ref="C2:E2"/>
    <mergeCell ref="C3:E3"/>
    <mergeCell ref="C4:E4"/>
    <mergeCell ref="A8:M8"/>
    <mergeCell ref="A9:B9"/>
    <mergeCell ref="C9:E9"/>
    <mergeCell ref="F9:H9"/>
    <mergeCell ref="I9:K9"/>
    <mergeCell ref="L9:M9"/>
  </mergeCells>
  <dataValidations count="2">
    <dataValidation type="list" allowBlank="1" showInputMessage="1" showErrorMessage="1" sqref="H11:H34" xr:uid="{00000000-0002-0000-0800-000000000000}">
      <formula1>"0-90 días,91-180 días, 181-365 días"</formula1>
    </dataValidation>
    <dataValidation type="list" allowBlank="1" showInputMessage="1" showErrorMessage="1" sqref="C11:C34" xr:uid="{00000000-0002-0000-0800-000001000000}">
      <formula1>"CFDI, Otros"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54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33</vt:i4>
      </vt:variant>
    </vt:vector>
  </HeadingPairs>
  <TitlesOfParts>
    <vt:vector size="60" baseType="lpstr">
      <vt:lpstr>Anexo01</vt:lpstr>
      <vt:lpstr>Anexo02</vt:lpstr>
      <vt:lpstr>Anexo03</vt:lpstr>
      <vt:lpstr>Anexo04</vt:lpstr>
      <vt:lpstr>Anexo04a</vt:lpstr>
      <vt:lpstr>Anexo05</vt:lpstr>
      <vt:lpstr>Anexo05a</vt:lpstr>
      <vt:lpstr>Anexo06</vt:lpstr>
      <vt:lpstr>Anexo06a</vt:lpstr>
      <vt:lpstr>Anexo06b</vt:lpstr>
      <vt:lpstr>Anexo06c</vt:lpstr>
      <vt:lpstr>Anexo06d</vt:lpstr>
      <vt:lpstr>Anexo06e</vt:lpstr>
      <vt:lpstr>Anexo06f</vt:lpstr>
      <vt:lpstr>Anexo07</vt:lpstr>
      <vt:lpstr>Anexo07a</vt:lpstr>
      <vt:lpstr>Ficha Técnica</vt:lpstr>
      <vt:lpstr>INSTRUCTIVO ANEXOS 8 y 8A</vt:lpstr>
      <vt:lpstr>Anexo 08 Nomina</vt:lpstr>
      <vt:lpstr>Anexo08A Plantilla de Personal</vt:lpstr>
      <vt:lpstr>Anexo 9</vt:lpstr>
      <vt:lpstr>Anexo 10</vt:lpstr>
      <vt:lpstr>Anexo 11</vt:lpstr>
      <vt:lpstr>Anexo 12</vt:lpstr>
      <vt:lpstr>Anexo A</vt:lpstr>
      <vt:lpstr>Anexo B</vt:lpstr>
      <vt:lpstr>Anexo A y B Instructivo </vt:lpstr>
      <vt:lpstr>'Anexo A'!Área_de_impresión</vt:lpstr>
      <vt:lpstr>'Anexo A y B Instructivo '!Área_de_impresión</vt:lpstr>
      <vt:lpstr>'Anexo B'!Área_de_impresión</vt:lpstr>
      <vt:lpstr>Anexo05!Área_de_impresión</vt:lpstr>
      <vt:lpstr>Anexo05a!Área_de_impresión</vt:lpstr>
      <vt:lpstr>Anexo07!Área_de_impresión</vt:lpstr>
      <vt:lpstr>Anexo07a!Área_de_impresión</vt:lpstr>
      <vt:lpstr>'Anexo08A Plantilla de Personal'!Área_de_impresión</vt:lpstr>
      <vt:lpstr>'Ficha Técnica'!Área_de_impresión</vt:lpstr>
      <vt:lpstr>'INSTRUCTIVO ANEXOS 8 y 8A'!Área_de_impresión</vt:lpstr>
      <vt:lpstr>'Anexo 08 Nomina'!Títulos_a_imprimir</vt:lpstr>
      <vt:lpstr>'Anexo 10'!Títulos_a_imprimir</vt:lpstr>
      <vt:lpstr>'Anexo 11'!Títulos_a_imprimir</vt:lpstr>
      <vt:lpstr>'Anexo 12'!Títulos_a_imprimir</vt:lpstr>
      <vt:lpstr>'Anexo 9'!Títulos_a_imprimir</vt:lpstr>
      <vt:lpstr>'Anexo A'!Títulos_a_imprimir</vt:lpstr>
      <vt:lpstr>'Anexo B'!Títulos_a_imprimir</vt:lpstr>
      <vt:lpstr>Anexo01!Títulos_a_imprimir</vt:lpstr>
      <vt:lpstr>Anexo02!Títulos_a_imprimir</vt:lpstr>
      <vt:lpstr>Anexo03!Títulos_a_imprimir</vt:lpstr>
      <vt:lpstr>Anexo04!Títulos_a_imprimir</vt:lpstr>
      <vt:lpstr>Anexo04a!Títulos_a_imprimir</vt:lpstr>
      <vt:lpstr>Anexo05!Títulos_a_imprimir</vt:lpstr>
      <vt:lpstr>Anexo05a!Títulos_a_imprimir</vt:lpstr>
      <vt:lpstr>Anexo06!Títulos_a_imprimir</vt:lpstr>
      <vt:lpstr>Anexo06a!Títulos_a_imprimir</vt:lpstr>
      <vt:lpstr>Anexo06b!Títulos_a_imprimir</vt:lpstr>
      <vt:lpstr>Anexo06c!Títulos_a_imprimir</vt:lpstr>
      <vt:lpstr>Anexo06d!Títulos_a_imprimir</vt:lpstr>
      <vt:lpstr>Anexo06e!Títulos_a_imprimir</vt:lpstr>
      <vt:lpstr>Anexo06f!Títulos_a_imprimir</vt:lpstr>
      <vt:lpstr>Anexo07!Títulos_a_imprimir</vt:lpstr>
      <vt:lpstr>Anexo07a!Títulos_a_imprimir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Sebastian Silva Vázquez</dc:creator>
  <cp:lastModifiedBy>Karla Guadalupe Lanzagorta Garza</cp:lastModifiedBy>
  <cp:lastPrinted>2025-03-27T16:07:46Z</cp:lastPrinted>
  <dcterms:created xsi:type="dcterms:W3CDTF">2021-05-13T03:56:52Z</dcterms:created>
  <dcterms:modified xsi:type="dcterms:W3CDTF">2025-03-28T01:05:42Z</dcterms:modified>
</cp:coreProperties>
</file>